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и ПУ" sheetId="1" r:id="rId1"/>
    <sheet name="итоги Волж, Н-ск" sheetId="2" r:id="rId2"/>
    <sheet name="Общие результаты" sheetId="3" r:id="rId3"/>
  </sheets>
  <definedNames/>
  <calcPr fullCalcOnLoad="1"/>
</workbook>
</file>

<file path=xl/sharedStrings.xml><?xml version="1.0" encoding="utf-8"?>
<sst xmlns="http://schemas.openxmlformats.org/spreadsheetml/2006/main" count="105" uniqueCount="53">
  <si>
    <t>качество знаний</t>
  </si>
  <si>
    <t>средний балл</t>
  </si>
  <si>
    <t>% "2"</t>
  </si>
  <si>
    <t>% "3"</t>
  </si>
  <si>
    <t>% "4"</t>
  </si>
  <si>
    <t>% "5"</t>
  </si>
  <si>
    <t>средняя оценка</t>
  </si>
  <si>
    <t>уровень обученности</t>
  </si>
  <si>
    <t>Общие статистические данные результатов ГИА-2013, 2012 выпускников образовательных учреждений</t>
  </si>
  <si>
    <t>г.о. Новокуйбышевск</t>
  </si>
  <si>
    <t>м.р.Волжский</t>
  </si>
  <si>
    <t>ПУ МОН СО</t>
  </si>
  <si>
    <t>всего выпускников 9 кл, чел</t>
  </si>
  <si>
    <t>количество участников ГИА-9, чел</t>
  </si>
  <si>
    <t>доля участников ГИА-9, %</t>
  </si>
  <si>
    <t>процент верных ответов</t>
  </si>
  <si>
    <t>Исполнитель:Пискеева Е.В.</t>
  </si>
  <si>
    <t>Лучший результат</t>
  </si>
  <si>
    <r>
      <rPr>
        <sz val="14"/>
        <rFont val="Arial"/>
        <family val="2"/>
      </rPr>
      <t xml:space="preserve">Предмет - </t>
    </r>
    <r>
      <rPr>
        <b/>
        <sz val="14"/>
        <rFont val="Arial"/>
        <family val="2"/>
      </rPr>
      <t xml:space="preserve">Физика. </t>
    </r>
    <r>
      <rPr>
        <sz val="14"/>
        <rFont val="Arial"/>
        <family val="2"/>
      </rPr>
      <t xml:space="preserve">Дата проведения ГИА - </t>
    </r>
    <r>
      <rPr>
        <b/>
        <sz val="14"/>
        <rFont val="Arial"/>
        <family val="2"/>
      </rPr>
      <t>31 мая 2013.</t>
    </r>
  </si>
  <si>
    <t>2012 (max - 36 баллов)</t>
  </si>
  <si>
    <t>Не преодолели минимальный порог
(0-8 б)</t>
  </si>
  <si>
    <t>ОУ</t>
  </si>
  <si>
    <t>количество участников</t>
  </si>
  <si>
    <t>рейтинг</t>
  </si>
  <si>
    <t>гимназия №1</t>
  </si>
  <si>
    <t>ООШ №6</t>
  </si>
  <si>
    <t>ООШ №18</t>
  </si>
  <si>
    <t>СОШ №3</t>
  </si>
  <si>
    <t>СОШ "ОЦ" с.Подъем-Михайловка</t>
  </si>
  <si>
    <t>СОШ №1 "ОЦ" п.г.т.Стройкерамика</t>
  </si>
  <si>
    <t>СОШ с.Курумоч</t>
  </si>
  <si>
    <t>СОШ №8 "ОЦ"</t>
  </si>
  <si>
    <t>ИТОГО Поволжское управление</t>
  </si>
  <si>
    <t xml:space="preserve"> </t>
  </si>
  <si>
    <t>исполнитель</t>
  </si>
  <si>
    <t>лучший результат</t>
  </si>
  <si>
    <t>ИТОГО по м.р. Волжский</t>
  </si>
  <si>
    <t>ИТОГО
г.о. Новокуйбышевск</t>
  </si>
  <si>
    <t>Статистика результатов ГИА 2013 по физике выпускников 9 классов Поволжского управления</t>
  </si>
  <si>
    <t>СОШ "ОЦ" с.Лопатино</t>
  </si>
  <si>
    <t>СОШ с.Черноречье</t>
  </si>
  <si>
    <t>СОШ с.Рождествено</t>
  </si>
  <si>
    <r>
      <t xml:space="preserve">max - 40 баллов </t>
    </r>
    <r>
      <rPr>
        <sz val="10"/>
        <rFont val="Arial"/>
        <family val="2"/>
      </rPr>
      <t>(что соответствует 100 баллам по 100-бальной шкале)</t>
    </r>
    <r>
      <rPr>
        <b/>
        <sz val="10"/>
        <rFont val="Arial"/>
        <family val="2"/>
      </rPr>
      <t xml:space="preserve"> - 1 чел
</t>
    </r>
    <r>
      <rPr>
        <sz val="10"/>
        <rFont val="Arial"/>
        <family val="2"/>
      </rPr>
      <t xml:space="preserve">СОШ с.Курумоч - </t>
    </r>
    <r>
      <rPr>
        <b/>
        <sz val="10"/>
        <rFont val="Arial"/>
        <family val="2"/>
      </rPr>
      <t xml:space="preserve">Потиенко Ксения, 9А
</t>
    </r>
    <r>
      <rPr>
        <sz val="10"/>
        <rFont val="Arial"/>
        <family val="2"/>
      </rPr>
      <t xml:space="preserve">
</t>
    </r>
  </si>
  <si>
    <r>
      <t xml:space="preserve">36-39 баллов </t>
    </r>
    <r>
      <rPr>
        <sz val="10"/>
        <rFont val="Arial"/>
        <family val="2"/>
      </rPr>
      <t xml:space="preserve">(что соответствует 90-99 баллам по 100-бальной шкале)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СОШ №8 </t>
    </r>
    <r>
      <rPr>
        <b/>
        <sz val="10"/>
        <rFont val="Arial"/>
        <family val="2"/>
      </rPr>
      <t xml:space="preserve">Узлов Павел, 9 (38 баллов)
</t>
    </r>
    <r>
      <rPr>
        <sz val="10"/>
        <rFont val="Arial"/>
        <family val="2"/>
      </rPr>
      <t xml:space="preserve">СОШ №8 </t>
    </r>
    <r>
      <rPr>
        <b/>
        <sz val="10"/>
        <rFont val="Arial"/>
        <family val="2"/>
      </rPr>
      <t xml:space="preserve">Воронин Максим, 9 (36 баллов)
</t>
    </r>
    <r>
      <rPr>
        <sz val="10"/>
        <rFont val="Arial"/>
        <family val="2"/>
      </rPr>
      <t xml:space="preserve">ООШ №18 </t>
    </r>
    <r>
      <rPr>
        <b/>
        <sz val="10"/>
        <rFont val="Arial"/>
        <family val="2"/>
      </rPr>
      <t xml:space="preserve">Платонов Максим), 9А (36 баллов
</t>
    </r>
  </si>
  <si>
    <t>ООШ №21</t>
  </si>
  <si>
    <t>Пискеева Е.В. 8(84635)6-60-51</t>
  </si>
  <si>
    <t>Статистика результатов ГИА 2013 по физике выпускников 9 классов г.о.Новокуйбышевск</t>
  </si>
  <si>
    <t>Статистика результатов ГИА 2013 по физике выпускников 9 классов  м.р. Волжский</t>
  </si>
  <si>
    <t>средний балл ПУ МОН СО - 23,8</t>
  </si>
  <si>
    <t>средний балл СО - 28,3</t>
  </si>
  <si>
    <t>2013 (max - 40 баллов)</t>
  </si>
  <si>
    <r>
      <rPr>
        <b/>
        <sz val="11"/>
        <rFont val="Arial"/>
        <family val="2"/>
      </rPr>
      <t>max - 40 баллов</t>
    </r>
    <r>
      <rPr>
        <i/>
        <sz val="11"/>
        <rFont val="Arial"/>
        <family val="2"/>
      </rPr>
      <t xml:space="preserve"> (что соответствует 100 баллам по 100-бальной шкале) </t>
    </r>
    <r>
      <rPr>
        <b/>
        <sz val="11"/>
        <rFont val="Arial"/>
        <family val="2"/>
      </rPr>
      <t xml:space="preserve">- 
1 чел
</t>
    </r>
    <r>
      <rPr>
        <sz val="11"/>
        <rFont val="Arial"/>
        <family val="2"/>
      </rPr>
      <t xml:space="preserve">СОШ с.Курумоч - </t>
    </r>
    <r>
      <rPr>
        <b/>
        <sz val="11"/>
        <rFont val="Arial"/>
        <family val="2"/>
      </rPr>
      <t xml:space="preserve">Потиенко Ксения, </t>
    </r>
    <r>
      <rPr>
        <sz val="11"/>
        <rFont val="Arial"/>
        <family val="2"/>
      </rPr>
      <t xml:space="preserve">9А
</t>
    </r>
    <r>
      <rPr>
        <b/>
        <sz val="10"/>
        <rFont val="Arial"/>
        <family val="2"/>
      </rPr>
      <t xml:space="preserve">
36-39 баллов </t>
    </r>
    <r>
      <rPr>
        <i/>
        <sz val="10"/>
        <rFont val="Arial"/>
        <family val="2"/>
      </rPr>
      <t>(что соответствует 90-99 баллам по 100-бальной шкале) -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СОШ №8</t>
    </r>
    <r>
      <rPr>
        <b/>
        <sz val="10"/>
        <rFont val="Arial"/>
        <family val="2"/>
      </rPr>
      <t xml:space="preserve"> Узлов Павел </t>
    </r>
    <r>
      <rPr>
        <sz val="10"/>
        <rFont val="Arial"/>
        <family val="2"/>
      </rPr>
      <t xml:space="preserve">(38 баллов), 9
СОШ №8 </t>
    </r>
    <r>
      <rPr>
        <b/>
        <sz val="10"/>
        <rFont val="Arial"/>
        <family val="2"/>
      </rPr>
      <t>Воронин Максим</t>
    </r>
    <r>
      <rPr>
        <sz val="10"/>
        <rFont val="Arial"/>
        <family val="2"/>
      </rPr>
      <t xml:space="preserve"> (36 баллов), 9
ООШ №18 </t>
    </r>
    <r>
      <rPr>
        <b/>
        <sz val="10"/>
        <rFont val="Arial"/>
        <family val="2"/>
      </rPr>
      <t>Платонов Максим</t>
    </r>
    <r>
      <rPr>
        <sz val="10"/>
        <rFont val="Arial"/>
        <family val="2"/>
      </rPr>
      <t xml:space="preserve"> (36 баллов), 9А</t>
    </r>
  </si>
  <si>
    <r>
      <t xml:space="preserve">отклонение от среднего балла по СО </t>
    </r>
    <r>
      <rPr>
        <b/>
        <sz val="10"/>
        <color indexed="10"/>
        <rFont val="Arial"/>
        <family val="2"/>
      </rPr>
      <t>(28,3)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</si>
</sst>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%"/>
    <numFmt numFmtId="178" formatCode="0.0000%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6" fillId="0" borderId="0" xfId="70">
      <alignment/>
      <protection/>
    </xf>
    <xf numFmtId="0" fontId="6" fillId="0" borderId="0" xfId="70" applyFont="1" applyAlignment="1">
      <alignment horizontal="left"/>
      <protection/>
    </xf>
    <xf numFmtId="0" fontId="53" fillId="0" borderId="0" xfId="70" applyFont="1">
      <alignment/>
      <protection/>
    </xf>
    <xf numFmtId="0" fontId="54" fillId="0" borderId="10" xfId="70" applyFont="1" applyBorder="1">
      <alignment/>
      <protection/>
    </xf>
    <xf numFmtId="0" fontId="54" fillId="0" borderId="10" xfId="70" applyFont="1" applyBorder="1" applyAlignment="1">
      <alignment horizontal="center" vertical="center" wrapText="1"/>
      <protection/>
    </xf>
    <xf numFmtId="0" fontId="55" fillId="0" borderId="11" xfId="70" applyFont="1" applyBorder="1" applyAlignment="1">
      <alignment horizontal="center" wrapText="1"/>
      <protection/>
    </xf>
    <xf numFmtId="0" fontId="55" fillId="0" borderId="10" xfId="70" applyFont="1" applyFill="1" applyBorder="1" applyAlignment="1">
      <alignment horizontal="center" vertical="center"/>
      <protection/>
    </xf>
    <xf numFmtId="0" fontId="0" fillId="0" borderId="11" xfId="72" applyFont="1" applyFill="1" applyBorder="1" applyAlignment="1">
      <alignment horizontal="center" vertical="center" wrapText="1"/>
      <protection/>
    </xf>
    <xf numFmtId="1" fontId="0" fillId="0" borderId="10" xfId="79" applyNumberFormat="1" applyFont="1" applyFill="1" applyBorder="1" applyAlignment="1">
      <alignment horizontal="center" vertical="center"/>
      <protection/>
    </xf>
    <xf numFmtId="1" fontId="55" fillId="0" borderId="10" xfId="70" applyNumberFormat="1" applyFont="1" applyFill="1" applyBorder="1" applyAlignment="1">
      <alignment horizontal="center" vertical="center"/>
      <protection/>
    </xf>
    <xf numFmtId="165" fontId="0" fillId="0" borderId="10" xfId="94" applyNumberFormat="1" applyFont="1" applyFill="1" applyBorder="1" applyAlignment="1">
      <alignment horizontal="center" vertical="center"/>
    </xf>
    <xf numFmtId="0" fontId="0" fillId="0" borderId="10" xfId="72" applyFont="1" applyFill="1" applyBorder="1" applyAlignment="1">
      <alignment horizontal="center" vertical="center" wrapText="1"/>
      <protection/>
    </xf>
    <xf numFmtId="164" fontId="0" fillId="0" borderId="10" xfId="70" applyNumberFormat="1" applyFont="1" applyFill="1" applyBorder="1" applyAlignment="1">
      <alignment horizontal="center" vertical="center"/>
      <protection/>
    </xf>
    <xf numFmtId="164" fontId="0" fillId="0" borderId="10" xfId="79" applyNumberFormat="1" applyFont="1" applyFill="1" applyBorder="1" applyAlignment="1">
      <alignment horizontal="center" vertical="center"/>
      <protection/>
    </xf>
    <xf numFmtId="164" fontId="55" fillId="0" borderId="10" xfId="70" applyNumberFormat="1" applyFont="1" applyFill="1" applyBorder="1" applyAlignment="1">
      <alignment horizontal="center" vertical="center"/>
      <protection/>
    </xf>
    <xf numFmtId="165" fontId="55" fillId="0" borderId="12" xfId="70" applyNumberFormat="1" applyFont="1" applyFill="1" applyBorder="1" applyAlignment="1">
      <alignment horizontal="center" vertical="center"/>
      <protection/>
    </xf>
    <xf numFmtId="165" fontId="55" fillId="0" borderId="10" xfId="70" applyNumberFormat="1" applyFont="1" applyFill="1" applyBorder="1" applyAlignment="1">
      <alignment horizontal="center" vertical="center"/>
      <protection/>
    </xf>
    <xf numFmtId="0" fontId="0" fillId="0" borderId="10" xfId="79" applyFont="1" applyFill="1" applyBorder="1" applyAlignment="1">
      <alignment horizontal="center" vertical="center"/>
      <protection/>
    </xf>
    <xf numFmtId="9" fontId="0" fillId="0" borderId="10" xfId="86" applyNumberFormat="1" applyFont="1" applyFill="1" applyBorder="1" applyAlignment="1">
      <alignment horizontal="center" vertical="center"/>
    </xf>
    <xf numFmtId="0" fontId="0" fillId="0" borderId="0" xfId="70" applyFont="1" applyAlignment="1">
      <alignment horizontal="left"/>
      <protection/>
    </xf>
    <xf numFmtId="0" fontId="54" fillId="33" borderId="10" xfId="70" applyFont="1" applyFill="1" applyBorder="1" applyAlignment="1">
      <alignment horizontal="center" vertical="center" wrapText="1"/>
      <protection/>
    </xf>
    <xf numFmtId="0" fontId="55" fillId="33" borderId="10" xfId="70" applyFont="1" applyFill="1" applyBorder="1" applyAlignment="1">
      <alignment horizontal="center" vertical="center"/>
      <protection/>
    </xf>
    <xf numFmtId="165" fontId="0" fillId="33" borderId="10" xfId="94" applyNumberFormat="1" applyFont="1" applyFill="1" applyBorder="1" applyAlignment="1">
      <alignment horizontal="center" vertical="center"/>
    </xf>
    <xf numFmtId="165" fontId="55" fillId="33" borderId="12" xfId="70" applyNumberFormat="1" applyFont="1" applyFill="1" applyBorder="1" applyAlignment="1">
      <alignment horizontal="center" vertical="center"/>
      <protection/>
    </xf>
    <xf numFmtId="165" fontId="55" fillId="33" borderId="10" xfId="70" applyNumberFormat="1" applyFont="1" applyFill="1" applyBorder="1" applyAlignment="1">
      <alignment horizontal="center" vertical="center"/>
      <protection/>
    </xf>
    <xf numFmtId="164" fontId="55" fillId="33" borderId="10" xfId="70" applyNumberFormat="1" applyFont="1" applyFill="1" applyBorder="1" applyAlignment="1">
      <alignment horizontal="center" vertical="center"/>
      <protection/>
    </xf>
    <xf numFmtId="0" fontId="0" fillId="0" borderId="0" xfId="64">
      <alignment/>
      <protection/>
    </xf>
    <xf numFmtId="0" fontId="0" fillId="34" borderId="10" xfId="64" applyFill="1" applyBorder="1" applyAlignment="1">
      <alignment horizontal="center" vertical="center" wrapText="1"/>
      <protection/>
    </xf>
    <xf numFmtId="0" fontId="2" fillId="34" borderId="10" xfId="64" applyFont="1" applyFill="1" applyBorder="1" applyAlignment="1">
      <alignment horizontal="center" vertical="center" wrapText="1"/>
      <protection/>
    </xf>
    <xf numFmtId="0" fontId="0" fillId="34" borderId="10" xfId="64" applyFont="1" applyFill="1" applyBorder="1" applyAlignment="1">
      <alignment horizontal="center" vertical="center" wrapText="1"/>
      <protection/>
    </xf>
    <xf numFmtId="0" fontId="0" fillId="0" borderId="10" xfId="64" applyNumberFormat="1" applyBorder="1" applyAlignment="1">
      <alignment horizontal="center" vertical="center"/>
      <protection/>
    </xf>
    <xf numFmtId="164" fontId="0" fillId="0" borderId="10" xfId="64" applyNumberFormat="1" applyBorder="1" applyAlignment="1">
      <alignment horizontal="center" vertical="center"/>
      <protection/>
    </xf>
    <xf numFmtId="1" fontId="2" fillId="0" borderId="10" xfId="79" applyNumberFormat="1" applyFont="1" applyFill="1" applyBorder="1" applyAlignment="1">
      <alignment horizontal="center" vertical="center"/>
      <protection/>
    </xf>
    <xf numFmtId="165" fontId="0" fillId="0" borderId="10" xfId="85" applyNumberFormat="1" applyFont="1" applyFill="1" applyBorder="1" applyAlignment="1">
      <alignment horizontal="center" vertical="center"/>
    </xf>
    <xf numFmtId="165" fontId="0" fillId="0" borderId="10" xfId="85" applyNumberFormat="1" applyFont="1" applyFill="1" applyBorder="1" applyAlignment="1">
      <alignment horizontal="center"/>
    </xf>
    <xf numFmtId="0" fontId="4" fillId="0" borderId="10" xfId="64" applyFont="1" applyFill="1" applyBorder="1" applyAlignment="1">
      <alignment horizontal="center" vertical="center" wrapText="1"/>
      <protection/>
    </xf>
    <xf numFmtId="1" fontId="4" fillId="0" borderId="10" xfId="79" applyNumberFormat="1" applyFont="1" applyFill="1" applyBorder="1" applyAlignment="1">
      <alignment horizontal="center" vertical="center"/>
      <protection/>
    </xf>
    <xf numFmtId="164" fontId="4" fillId="0" borderId="10" xfId="64" applyNumberFormat="1" applyFont="1" applyBorder="1" applyAlignment="1">
      <alignment horizontal="center" vertical="center"/>
      <protection/>
    </xf>
    <xf numFmtId="9" fontId="4" fillId="0" borderId="10" xfId="85" applyFont="1" applyFill="1" applyBorder="1" applyAlignment="1">
      <alignment horizontal="center" vertical="center"/>
    </xf>
    <xf numFmtId="165" fontId="4" fillId="0" borderId="10" xfId="85" applyNumberFormat="1" applyFont="1" applyFill="1" applyBorder="1" applyAlignment="1">
      <alignment horizontal="center" vertical="center"/>
    </xf>
    <xf numFmtId="0" fontId="4" fillId="0" borderId="10" xfId="64" applyNumberFormat="1" applyFont="1" applyBorder="1" applyAlignment="1">
      <alignment horizontal="center" vertical="center"/>
      <protection/>
    </xf>
    <xf numFmtId="0" fontId="0" fillId="0" borderId="0" xfId="64" applyAlignment="1">
      <alignment horizontal="right"/>
      <protection/>
    </xf>
    <xf numFmtId="0" fontId="0" fillId="0" borderId="0" xfId="64" applyFont="1" applyAlignment="1">
      <alignment horizontal="left"/>
      <protection/>
    </xf>
    <xf numFmtId="0" fontId="0" fillId="34" borderId="10" xfId="64" applyFill="1" applyBorder="1" applyAlignment="1">
      <alignment vertical="center" wrapText="1"/>
      <protection/>
    </xf>
    <xf numFmtId="0" fontId="0" fillId="0" borderId="0" xfId="64" applyBorder="1">
      <alignment/>
      <protection/>
    </xf>
    <xf numFmtId="0" fontId="0" fillId="0" borderId="10" xfId="64" applyBorder="1" applyAlignment="1">
      <alignment vertical="center" wrapText="1"/>
      <protection/>
    </xf>
    <xf numFmtId="0" fontId="0" fillId="0" borderId="10" xfId="64" applyNumberFormat="1" applyBorder="1" applyAlignment="1">
      <alignment horizontal="center"/>
      <protection/>
    </xf>
    <xf numFmtId="9" fontId="0" fillId="0" borderId="0" xfId="64" applyNumberFormat="1">
      <alignment/>
      <protection/>
    </xf>
    <xf numFmtId="0" fontId="2" fillId="0" borderId="0" xfId="64" applyFont="1" applyBorder="1" applyAlignment="1">
      <alignment horizontal="left"/>
      <protection/>
    </xf>
    <xf numFmtId="0" fontId="0" fillId="0" borderId="10" xfId="64" applyBorder="1">
      <alignment/>
      <protection/>
    </xf>
    <xf numFmtId="164" fontId="2" fillId="0" borderId="10" xfId="64" applyNumberFormat="1" applyFont="1" applyBorder="1" applyAlignment="1">
      <alignment horizontal="center"/>
      <protection/>
    </xf>
    <xf numFmtId="164" fontId="4" fillId="0" borderId="10" xfId="79" applyNumberFormat="1" applyFont="1" applyFill="1" applyBorder="1" applyAlignment="1">
      <alignment horizontal="center" vertical="center"/>
      <protection/>
    </xf>
    <xf numFmtId="0" fontId="4" fillId="0" borderId="10" xfId="79" applyFont="1" applyFill="1" applyBorder="1" applyAlignment="1">
      <alignment horizontal="center" vertical="center"/>
      <protection/>
    </xf>
    <xf numFmtId="165" fontId="0" fillId="0" borderId="0" xfId="64" applyNumberFormat="1" applyFill="1" applyBorder="1" applyAlignment="1">
      <alignment horizontal="left"/>
      <protection/>
    </xf>
    <xf numFmtId="0" fontId="0" fillId="0" borderId="0" xfId="64" applyBorder="1" applyAlignment="1">
      <alignment horizontal="left"/>
      <protection/>
    </xf>
    <xf numFmtId="165" fontId="0" fillId="0" borderId="0" xfId="64" applyNumberFormat="1" applyBorder="1" applyAlignment="1">
      <alignment horizontal="left"/>
      <protection/>
    </xf>
    <xf numFmtId="165" fontId="2" fillId="0" borderId="0" xfId="87" applyNumberFormat="1" applyFont="1" applyBorder="1" applyAlignment="1">
      <alignment horizontal="left"/>
    </xf>
    <xf numFmtId="0" fontId="0" fillId="0" borderId="10" xfId="64" applyBorder="1" applyAlignment="1">
      <alignment vertical="center"/>
      <protection/>
    </xf>
    <xf numFmtId="164" fontId="2" fillId="0" borderId="10" xfId="64" applyNumberFormat="1" applyFont="1" applyBorder="1" applyAlignment="1">
      <alignment horizontal="center" vertical="center"/>
      <protection/>
    </xf>
    <xf numFmtId="0" fontId="56" fillId="0" borderId="0" xfId="64" applyFont="1" applyFill="1" applyBorder="1">
      <alignment/>
      <protection/>
    </xf>
    <xf numFmtId="0" fontId="57" fillId="0" borderId="0" xfId="64" applyFont="1" applyFill="1" applyBorder="1" applyAlignment="1">
      <alignment horizontal="center" vertical="center" wrapText="1"/>
      <protection/>
    </xf>
    <xf numFmtId="0" fontId="57" fillId="0" borderId="0" xfId="64" applyFont="1" applyFill="1" applyBorder="1" applyAlignment="1">
      <alignment horizontal="left" vertical="center"/>
      <protection/>
    </xf>
    <xf numFmtId="0" fontId="2" fillId="0" borderId="13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left" vertical="top" wrapText="1"/>
      <protection/>
    </xf>
    <xf numFmtId="0" fontId="7" fillId="0" borderId="14" xfId="72" applyFont="1" applyFill="1" applyBorder="1" applyAlignment="1">
      <alignment horizontal="left" vertical="top" wrapText="1"/>
      <protection/>
    </xf>
    <xf numFmtId="0" fontId="7" fillId="0" borderId="12" xfId="72" applyFont="1" applyFill="1" applyBorder="1" applyAlignment="1">
      <alignment horizontal="left" vertical="top" wrapText="1"/>
      <protection/>
    </xf>
    <xf numFmtId="0" fontId="7" fillId="0" borderId="11" xfId="72" applyFont="1" applyFill="1" applyBorder="1" applyAlignment="1">
      <alignment horizontal="left" vertical="top" wrapText="1"/>
      <protection/>
    </xf>
    <xf numFmtId="0" fontId="5" fillId="0" borderId="0" xfId="70" applyFont="1" applyAlignment="1">
      <alignment horizontal="center"/>
      <protection/>
    </xf>
    <xf numFmtId="0" fontId="6" fillId="0" borderId="13" xfId="70" applyFont="1" applyBorder="1" applyAlignment="1">
      <alignment horizontal="center" vertical="center" wrapText="1"/>
      <protection/>
    </xf>
    <xf numFmtId="0" fontId="58" fillId="0" borderId="10" xfId="70" applyFont="1" applyBorder="1" applyAlignment="1">
      <alignment horizontal="center"/>
      <protection/>
    </xf>
    <xf numFmtId="0" fontId="58" fillId="33" borderId="10" xfId="70" applyFont="1" applyFill="1" applyBorder="1" applyAlignment="1">
      <alignment horizontal="center"/>
      <protection/>
    </xf>
    <xf numFmtId="0" fontId="4" fillId="0" borderId="10" xfId="72" applyFont="1" applyFill="1" applyBorder="1" applyAlignment="1">
      <alignment horizontal="center" vertical="center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 3" xfId="56"/>
    <cellStyle name="Обычный 2 2 3 2" xfId="57"/>
    <cellStyle name="Обычный 2 2 4" xfId="58"/>
    <cellStyle name="Обычный 2 2 4 2" xfId="59"/>
    <cellStyle name="Обычный 2 2 5" xfId="60"/>
    <cellStyle name="Обычный 2 2 5 2" xfId="61"/>
    <cellStyle name="Обычный 2 3" xfId="62"/>
    <cellStyle name="Обычный 2 3 2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4" xfId="72"/>
    <cellStyle name="Обычный 4 2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_АЛГ результаты Поволжское 2" xfId="79"/>
    <cellStyle name="Плохой" xfId="80"/>
    <cellStyle name="Пояснение" xfId="81"/>
    <cellStyle name="Примечание" xfId="82"/>
    <cellStyle name="Percent" xfId="83"/>
    <cellStyle name="Процентный 2" xfId="84"/>
    <cellStyle name="Процентный 2 2" xfId="85"/>
    <cellStyle name="Процентный 2 2 2" xfId="86"/>
    <cellStyle name="Процентный 2 3" xfId="87"/>
    <cellStyle name="Процентный 2 4" xfId="88"/>
    <cellStyle name="Процентный 2 5" xfId="89"/>
    <cellStyle name="Процентный 2 6" xfId="90"/>
    <cellStyle name="Процентный 3" xfId="91"/>
    <cellStyle name="Процентный 3 2" xfId="92"/>
    <cellStyle name="Процентный 3 3" xfId="93"/>
    <cellStyle name="Процентный 4" xfId="94"/>
    <cellStyle name="Процентный 4 2" xfId="95"/>
    <cellStyle name="Процентный 5" xfId="96"/>
    <cellStyle name="Процентный 5 2" xfId="97"/>
    <cellStyle name="Процентный 6" xfId="98"/>
    <cellStyle name="Процентный 7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Рейтинг ОУ Поволжского управления по итогам ГИА - 2013 по ФИЗИКЕ выпускников 9 классов </a:t>
            </a:r>
          </a:p>
        </c:rich>
      </c:tx>
      <c:layout>
        <c:manualLayout>
          <c:xMode val="factor"/>
          <c:yMode val="factor"/>
          <c:x val="-0.025"/>
          <c:y val="-0.02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83"/>
          <c:w val="0.99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'итоги ПУ'!$C$2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'итоги ПУ'!$A$3:$A$14</c:f>
              <c:strCache/>
            </c:strRef>
          </c:cat>
          <c:val>
            <c:numRef>
              <c:f>'итоги ПУ'!$C$3:$C$14</c:f>
              <c:numCache/>
            </c:numRef>
          </c:val>
        </c:ser>
        <c:axId val="5259605"/>
        <c:axId val="47336446"/>
      </c:barChart>
      <c:lineChart>
        <c:grouping val="standard"/>
        <c:varyColors val="0"/>
        <c:ser>
          <c:idx val="1"/>
          <c:order val="1"/>
          <c:tx>
            <c:strRef>
              <c:f>'итоги ПУ'!$Q$2</c:f>
              <c:strCache>
                <c:ptCount val="1"/>
                <c:pt idx="0">
                  <c:v>средний балл ПУ МОН СО - 23,8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'итоги ПУ'!$A$3:$A$14</c:f>
              <c:strCache/>
            </c:strRef>
          </c:cat>
          <c:val>
            <c:numRef>
              <c:f>'итоги ПУ'!$Q$3:$Q$14</c:f>
              <c:numCache/>
            </c:numRef>
          </c:val>
          <c:smooth val="0"/>
        </c:ser>
        <c:ser>
          <c:idx val="2"/>
          <c:order val="2"/>
          <c:tx>
            <c:strRef>
              <c:f>'итоги ПУ'!$R$2</c:f>
              <c:strCache>
                <c:ptCount val="1"/>
                <c:pt idx="0">
                  <c:v>средний балл СО - 28,3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'итоги ПУ'!$A$3:$A$14</c:f>
              <c:strCache/>
            </c:strRef>
          </c:cat>
          <c:val>
            <c:numRef>
              <c:f>'итоги ПУ'!$R$3:$R$14</c:f>
              <c:numCache/>
            </c:numRef>
          </c:val>
          <c:smooth val="0"/>
        </c:ser>
        <c:axId val="5259605"/>
        <c:axId val="47336446"/>
      </c:lineChart>
      <c:catAx>
        <c:axId val="525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36446"/>
        <c:crosses val="autoZero"/>
        <c:auto val="1"/>
        <c:lblOffset val="100"/>
        <c:tickLblSkip val="1"/>
        <c:noMultiLvlLbl val="0"/>
      </c:catAx>
      <c:valAx>
        <c:axId val="47336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9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825"/>
          <c:y val="0.099"/>
          <c:w val="0.619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09625"/>
          <c:w val="0.9777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'итоги Волж, Н-ск'!$D$2</c:f>
              <c:strCache>
                <c:ptCount val="1"/>
                <c:pt idx="0">
                  <c:v>отклонение от среднего балла по СО (28,3)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'итоги Волж, Н-ск'!$A$3:$A$8</c:f>
              <c:strCache/>
            </c:strRef>
          </c:cat>
          <c:val>
            <c:numRef>
              <c:f>'итоги Волж, Н-ск'!$D$3:$D$8</c:f>
              <c:numCache/>
            </c:numRef>
          </c:val>
        </c:ser>
        <c:axId val="23374831"/>
        <c:axId val="9046888"/>
      </c:bar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46888"/>
        <c:crosses val="autoZero"/>
        <c:auto val="1"/>
        <c:lblOffset val="100"/>
        <c:tickLblSkip val="1"/>
        <c:noMultiLvlLbl val="0"/>
      </c:catAx>
      <c:valAx>
        <c:axId val="9046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74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097"/>
          <c:w val="0.976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'итоги Волж, Н-ск'!$D$13</c:f>
              <c:strCache>
                <c:ptCount val="1"/>
                <c:pt idx="0">
                  <c:v>отклонение от среднего балла по СО (28,3)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'итоги Волж, Н-ск'!$A$14:$A$19</c:f>
              <c:strCache/>
            </c:strRef>
          </c:cat>
          <c:val>
            <c:numRef>
              <c:f>'итоги Волж, Н-ск'!$D$14:$D$19</c:f>
              <c:numCache/>
            </c:numRef>
          </c:val>
        </c:ser>
        <c:axId val="14313129"/>
        <c:axId val="61709298"/>
      </c:bar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09298"/>
        <c:crosses val="autoZero"/>
        <c:auto val="1"/>
        <c:lblOffset val="100"/>
        <c:tickLblSkip val="1"/>
        <c:noMultiLvlLbl val="0"/>
      </c:catAx>
      <c:valAx>
        <c:axId val="61709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13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15</xdr:row>
      <xdr:rowOff>66675</xdr:rowOff>
    </xdr:from>
    <xdr:to>
      <xdr:col>14</xdr:col>
      <xdr:colOff>390525</xdr:colOff>
      <xdr:row>47</xdr:row>
      <xdr:rowOff>95250</xdr:rowOff>
    </xdr:to>
    <xdr:graphicFrame>
      <xdr:nvGraphicFramePr>
        <xdr:cNvPr id="1" name="Диаграмма 2"/>
        <xdr:cNvGraphicFramePr/>
      </xdr:nvGraphicFramePr>
      <xdr:xfrm>
        <a:off x="1162050" y="3790950"/>
        <a:ext cx="84296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19050</xdr:rowOff>
    </xdr:from>
    <xdr:to>
      <xdr:col>8</xdr:col>
      <xdr:colOff>133350</xdr:colOff>
      <xdr:row>37</xdr:row>
      <xdr:rowOff>76200</xdr:rowOff>
    </xdr:to>
    <xdr:graphicFrame>
      <xdr:nvGraphicFramePr>
        <xdr:cNvPr id="1" name="Диаграмма 1"/>
        <xdr:cNvGraphicFramePr/>
      </xdr:nvGraphicFramePr>
      <xdr:xfrm>
        <a:off x="28575" y="6353175"/>
        <a:ext cx="63246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20</xdr:row>
      <xdr:rowOff>38100</xdr:rowOff>
    </xdr:from>
    <xdr:to>
      <xdr:col>16</xdr:col>
      <xdr:colOff>1885950</xdr:colOff>
      <xdr:row>37</xdr:row>
      <xdr:rowOff>76200</xdr:rowOff>
    </xdr:to>
    <xdr:graphicFrame>
      <xdr:nvGraphicFramePr>
        <xdr:cNvPr id="2" name="Диаграмма 2"/>
        <xdr:cNvGraphicFramePr/>
      </xdr:nvGraphicFramePr>
      <xdr:xfrm>
        <a:off x="6381750" y="6372225"/>
        <a:ext cx="60769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R49"/>
  <sheetViews>
    <sheetView zoomScalePageLayoutView="0" workbookViewId="0" topLeftCell="A13">
      <selection activeCell="D27" sqref="D27"/>
    </sheetView>
  </sheetViews>
  <sheetFormatPr defaultColWidth="9.140625" defaultRowHeight="12.75"/>
  <cols>
    <col min="1" max="1" width="31.28125" style="27" customWidth="1"/>
    <col min="2" max="2" width="12.140625" style="27" customWidth="1"/>
    <col min="3" max="3" width="10.421875" style="27" customWidth="1"/>
    <col min="4" max="4" width="12.421875" style="27" customWidth="1"/>
    <col min="5" max="5" width="10.421875" style="27" customWidth="1"/>
    <col min="6" max="6" width="5.8515625" style="27" customWidth="1"/>
    <col min="7" max="7" width="7.421875" style="27" customWidth="1"/>
    <col min="8" max="8" width="5.28125" style="27" customWidth="1"/>
    <col min="9" max="9" width="7.421875" style="27" customWidth="1"/>
    <col min="10" max="10" width="5.140625" style="27" bestFit="1" customWidth="1"/>
    <col min="11" max="11" width="7.28125" style="27" customWidth="1"/>
    <col min="12" max="12" width="5.00390625" style="27" customWidth="1"/>
    <col min="13" max="13" width="7.8515625" style="27" bestFit="1" customWidth="1"/>
    <col min="14" max="15" width="10.00390625" style="27" customWidth="1"/>
    <col min="16" max="16" width="11.8515625" style="27" customWidth="1"/>
    <col min="17" max="17" width="2.140625" style="60" customWidth="1"/>
    <col min="18" max="18" width="9.140625" style="60" customWidth="1"/>
    <col min="19" max="16384" width="9.140625" style="27" customWidth="1"/>
  </cols>
  <sheetData>
    <row r="1" spans="2:16" ht="30" customHeight="1">
      <c r="B1" s="63" t="s">
        <v>38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8" ht="61.5" customHeight="1">
      <c r="A2" s="28" t="s">
        <v>21</v>
      </c>
      <c r="B2" s="28" t="s">
        <v>22</v>
      </c>
      <c r="C2" s="29" t="s">
        <v>1</v>
      </c>
      <c r="D2" s="29" t="s">
        <v>52</v>
      </c>
      <c r="E2" s="28" t="s">
        <v>23</v>
      </c>
      <c r="F2" s="28">
        <v>2</v>
      </c>
      <c r="G2" s="28" t="s">
        <v>2</v>
      </c>
      <c r="H2" s="28">
        <v>3</v>
      </c>
      <c r="I2" s="28" t="s">
        <v>3</v>
      </c>
      <c r="J2" s="28">
        <v>4</v>
      </c>
      <c r="K2" s="28" t="s">
        <v>4</v>
      </c>
      <c r="L2" s="28">
        <v>5</v>
      </c>
      <c r="M2" s="28" t="s">
        <v>5</v>
      </c>
      <c r="N2" s="30" t="s">
        <v>6</v>
      </c>
      <c r="O2" s="30" t="s">
        <v>0</v>
      </c>
      <c r="P2" s="30" t="s">
        <v>7</v>
      </c>
      <c r="Q2" s="61" t="s">
        <v>48</v>
      </c>
      <c r="R2" s="61" t="s">
        <v>49</v>
      </c>
    </row>
    <row r="3" spans="1:18" ht="15" customHeight="1">
      <c r="A3" s="46" t="s">
        <v>30</v>
      </c>
      <c r="B3" s="31">
        <v>1</v>
      </c>
      <c r="C3" s="31">
        <v>40</v>
      </c>
      <c r="D3" s="59">
        <f aca="true" t="shared" si="0" ref="D3:D15">C3-28.3</f>
        <v>11.7</v>
      </c>
      <c r="E3" s="33"/>
      <c r="F3" s="47"/>
      <c r="G3" s="34">
        <f aca="true" t="shared" si="1" ref="G3:G15">F3/B3</f>
        <v>0</v>
      </c>
      <c r="H3" s="31"/>
      <c r="I3" s="34">
        <f aca="true" t="shared" si="2" ref="I3:I15">H3/B3</f>
        <v>0</v>
      </c>
      <c r="J3" s="31"/>
      <c r="K3" s="35">
        <f aca="true" t="shared" si="3" ref="K3:K15">J3/B3</f>
        <v>0</v>
      </c>
      <c r="L3" s="31">
        <v>1</v>
      </c>
      <c r="M3" s="35">
        <f aca="true" t="shared" si="4" ref="M3:M15">L3/B3</f>
        <v>1</v>
      </c>
      <c r="N3" s="31">
        <v>5</v>
      </c>
      <c r="O3" s="34">
        <f aca="true" t="shared" si="5" ref="O3:O14">(L3+J3)/B3</f>
        <v>1</v>
      </c>
      <c r="P3" s="34">
        <f>(F3+H3+J3+L3)/B3</f>
        <v>1</v>
      </c>
      <c r="Q3" s="62">
        <v>23.8</v>
      </c>
      <c r="R3" s="62">
        <v>28.3</v>
      </c>
    </row>
    <row r="4" spans="1:18" ht="12.75">
      <c r="A4" s="50" t="s">
        <v>26</v>
      </c>
      <c r="B4" s="31">
        <v>1</v>
      </c>
      <c r="C4" s="51">
        <v>36</v>
      </c>
      <c r="D4" s="59">
        <f t="shared" si="0"/>
        <v>7.699999999999999</v>
      </c>
      <c r="E4" s="33"/>
      <c r="F4" s="31"/>
      <c r="G4" s="34">
        <f t="shared" si="1"/>
        <v>0</v>
      </c>
      <c r="H4" s="31"/>
      <c r="I4" s="34">
        <f t="shared" si="2"/>
        <v>0</v>
      </c>
      <c r="J4" s="31"/>
      <c r="K4" s="35">
        <f t="shared" si="3"/>
        <v>0</v>
      </c>
      <c r="L4" s="31">
        <v>1</v>
      </c>
      <c r="M4" s="35">
        <f t="shared" si="4"/>
        <v>1</v>
      </c>
      <c r="N4" s="32">
        <v>5</v>
      </c>
      <c r="O4" s="34">
        <f t="shared" si="5"/>
        <v>1</v>
      </c>
      <c r="P4" s="34">
        <f>(H4+J4+L4)/B4</f>
        <v>1</v>
      </c>
      <c r="Q4" s="62">
        <v>23.8</v>
      </c>
      <c r="R4" s="62">
        <v>28.3</v>
      </c>
    </row>
    <row r="5" spans="1:18" ht="12.75">
      <c r="A5" s="50" t="s">
        <v>24</v>
      </c>
      <c r="B5" s="31">
        <v>1</v>
      </c>
      <c r="C5" s="51">
        <v>33</v>
      </c>
      <c r="D5" s="59">
        <f t="shared" si="0"/>
        <v>4.699999999999999</v>
      </c>
      <c r="E5" s="33"/>
      <c r="F5" s="31"/>
      <c r="G5" s="34">
        <f t="shared" si="1"/>
        <v>0</v>
      </c>
      <c r="H5" s="31"/>
      <c r="I5" s="34">
        <f t="shared" si="2"/>
        <v>0</v>
      </c>
      <c r="J5" s="31"/>
      <c r="K5" s="35">
        <f t="shared" si="3"/>
        <v>0</v>
      </c>
      <c r="L5" s="31">
        <v>1</v>
      </c>
      <c r="M5" s="35">
        <f t="shared" si="4"/>
        <v>1</v>
      </c>
      <c r="N5" s="31">
        <v>5</v>
      </c>
      <c r="O5" s="34">
        <f t="shared" si="5"/>
        <v>1</v>
      </c>
      <c r="P5" s="34">
        <f>(H5+J5+L5)/B5</f>
        <v>1</v>
      </c>
      <c r="Q5" s="62">
        <v>23.8</v>
      </c>
      <c r="R5" s="62">
        <v>28.3</v>
      </c>
    </row>
    <row r="6" spans="1:18" ht="15.75" customHeight="1">
      <c r="A6" s="50" t="s">
        <v>31</v>
      </c>
      <c r="B6" s="31">
        <v>6</v>
      </c>
      <c r="C6" s="51">
        <v>28.833333333333332</v>
      </c>
      <c r="D6" s="59">
        <f t="shared" si="0"/>
        <v>0.5333333333333314</v>
      </c>
      <c r="E6" s="33"/>
      <c r="F6" s="31"/>
      <c r="G6" s="34">
        <f t="shared" si="1"/>
        <v>0</v>
      </c>
      <c r="H6" s="31"/>
      <c r="I6" s="34">
        <f t="shared" si="2"/>
        <v>0</v>
      </c>
      <c r="J6" s="31">
        <v>3</v>
      </c>
      <c r="K6" s="35">
        <f t="shared" si="3"/>
        <v>0.5</v>
      </c>
      <c r="L6" s="31">
        <v>3</v>
      </c>
      <c r="M6" s="35">
        <f t="shared" si="4"/>
        <v>0.5</v>
      </c>
      <c r="N6" s="32">
        <v>4.5</v>
      </c>
      <c r="O6" s="34">
        <f t="shared" si="5"/>
        <v>1</v>
      </c>
      <c r="P6" s="34">
        <f>(H6+J6+L6)/B6</f>
        <v>1</v>
      </c>
      <c r="Q6" s="62">
        <v>23.8</v>
      </c>
      <c r="R6" s="62">
        <v>28.3</v>
      </c>
    </row>
    <row r="7" spans="1:18" ht="25.5">
      <c r="A7" s="46" t="s">
        <v>29</v>
      </c>
      <c r="B7" s="31">
        <v>3</v>
      </c>
      <c r="C7" s="31">
        <v>27</v>
      </c>
      <c r="D7" s="59">
        <f t="shared" si="0"/>
        <v>-1.3000000000000007</v>
      </c>
      <c r="E7" s="33"/>
      <c r="F7" s="47"/>
      <c r="G7" s="34">
        <f t="shared" si="1"/>
        <v>0</v>
      </c>
      <c r="H7" s="31"/>
      <c r="I7" s="34">
        <f t="shared" si="2"/>
        <v>0</v>
      </c>
      <c r="J7" s="31">
        <v>3</v>
      </c>
      <c r="K7" s="35">
        <f t="shared" si="3"/>
        <v>1</v>
      </c>
      <c r="L7" s="31"/>
      <c r="M7" s="35">
        <f t="shared" si="4"/>
        <v>0</v>
      </c>
      <c r="N7" s="31">
        <v>4</v>
      </c>
      <c r="O7" s="34">
        <f t="shared" si="5"/>
        <v>1</v>
      </c>
      <c r="P7" s="34">
        <f>(F7+H7+J7+L7)/B7</f>
        <v>1</v>
      </c>
      <c r="Q7" s="62">
        <v>23.8</v>
      </c>
      <c r="R7" s="62">
        <v>28.3</v>
      </c>
    </row>
    <row r="8" spans="1:18" ht="12.75">
      <c r="A8" s="50" t="s">
        <v>25</v>
      </c>
      <c r="B8" s="31">
        <v>1</v>
      </c>
      <c r="C8" s="51">
        <v>26</v>
      </c>
      <c r="D8" s="59">
        <f t="shared" si="0"/>
        <v>-2.3000000000000007</v>
      </c>
      <c r="E8" s="33"/>
      <c r="F8" s="31"/>
      <c r="G8" s="34">
        <f t="shared" si="1"/>
        <v>0</v>
      </c>
      <c r="H8" s="31"/>
      <c r="I8" s="34">
        <f t="shared" si="2"/>
        <v>0</v>
      </c>
      <c r="J8" s="31">
        <v>1</v>
      </c>
      <c r="K8" s="35">
        <f t="shared" si="3"/>
        <v>1</v>
      </c>
      <c r="L8" s="31"/>
      <c r="M8" s="35">
        <f t="shared" si="4"/>
        <v>0</v>
      </c>
      <c r="N8" s="31">
        <v>4</v>
      </c>
      <c r="O8" s="34">
        <f t="shared" si="5"/>
        <v>1</v>
      </c>
      <c r="P8" s="34">
        <f>(H8+J8+L8)/B8</f>
        <v>1</v>
      </c>
      <c r="Q8" s="62">
        <v>23.8</v>
      </c>
      <c r="R8" s="62">
        <v>28.3</v>
      </c>
    </row>
    <row r="9" spans="1:18" ht="12.75">
      <c r="A9" s="46" t="s">
        <v>39</v>
      </c>
      <c r="B9" s="31">
        <v>1</v>
      </c>
      <c r="C9" s="32">
        <v>23</v>
      </c>
      <c r="D9" s="59">
        <f t="shared" si="0"/>
        <v>-5.300000000000001</v>
      </c>
      <c r="E9" s="33"/>
      <c r="F9" s="47"/>
      <c r="G9" s="34">
        <f t="shared" si="1"/>
        <v>0</v>
      </c>
      <c r="H9" s="31"/>
      <c r="I9" s="34">
        <f t="shared" si="2"/>
        <v>0</v>
      </c>
      <c r="J9" s="31">
        <v>1</v>
      </c>
      <c r="K9" s="35">
        <f t="shared" si="3"/>
        <v>1</v>
      </c>
      <c r="L9" s="31"/>
      <c r="M9" s="35">
        <f t="shared" si="4"/>
        <v>0</v>
      </c>
      <c r="N9" s="31">
        <v>4</v>
      </c>
      <c r="O9" s="34">
        <f t="shared" si="5"/>
        <v>1</v>
      </c>
      <c r="P9" s="34">
        <f>(F9+H9+J9+L9)/B9</f>
        <v>1</v>
      </c>
      <c r="Q9" s="62">
        <v>23.8</v>
      </c>
      <c r="R9" s="62">
        <v>28.3</v>
      </c>
    </row>
    <row r="10" spans="1:18" ht="12.75">
      <c r="A10" s="50" t="s">
        <v>44</v>
      </c>
      <c r="B10" s="31">
        <v>1</v>
      </c>
      <c r="C10" s="51">
        <v>22</v>
      </c>
      <c r="D10" s="59">
        <f t="shared" si="0"/>
        <v>-6.300000000000001</v>
      </c>
      <c r="E10" s="33"/>
      <c r="F10" s="31"/>
      <c r="G10" s="34">
        <f t="shared" si="1"/>
        <v>0</v>
      </c>
      <c r="H10" s="31"/>
      <c r="I10" s="34">
        <f t="shared" si="2"/>
        <v>0</v>
      </c>
      <c r="J10" s="31">
        <v>1</v>
      </c>
      <c r="K10" s="35">
        <f t="shared" si="3"/>
        <v>1</v>
      </c>
      <c r="L10" s="31"/>
      <c r="M10" s="35">
        <f t="shared" si="4"/>
        <v>0</v>
      </c>
      <c r="N10" s="31">
        <v>4</v>
      </c>
      <c r="O10" s="34">
        <f t="shared" si="5"/>
        <v>1</v>
      </c>
      <c r="P10" s="34">
        <f>(H10+J10+L10)/B10</f>
        <v>1</v>
      </c>
      <c r="Q10" s="62">
        <v>23.8</v>
      </c>
      <c r="R10" s="62">
        <v>28.3</v>
      </c>
    </row>
    <row r="11" spans="1:18" ht="12.75">
      <c r="A11" s="50" t="s">
        <v>27</v>
      </c>
      <c r="B11" s="31">
        <v>10</v>
      </c>
      <c r="C11" s="51">
        <v>19.6</v>
      </c>
      <c r="D11" s="59">
        <f t="shared" si="0"/>
        <v>-8.7</v>
      </c>
      <c r="E11" s="33"/>
      <c r="F11" s="31"/>
      <c r="G11" s="34">
        <f t="shared" si="1"/>
        <v>0</v>
      </c>
      <c r="H11" s="31">
        <v>5</v>
      </c>
      <c r="I11" s="34">
        <f t="shared" si="2"/>
        <v>0.5</v>
      </c>
      <c r="J11" s="31">
        <v>5</v>
      </c>
      <c r="K11" s="35">
        <f t="shared" si="3"/>
        <v>0.5</v>
      </c>
      <c r="L11" s="31"/>
      <c r="M11" s="35">
        <f t="shared" si="4"/>
        <v>0</v>
      </c>
      <c r="N11" s="31">
        <v>3.5</v>
      </c>
      <c r="O11" s="34">
        <f t="shared" si="5"/>
        <v>0.5</v>
      </c>
      <c r="P11" s="34">
        <f>(H11+J11+L11)/B11</f>
        <v>1</v>
      </c>
      <c r="Q11" s="62">
        <v>23.8</v>
      </c>
      <c r="R11" s="62">
        <v>28.3</v>
      </c>
    </row>
    <row r="12" spans="1:18" ht="13.5" customHeight="1">
      <c r="A12" s="46" t="s">
        <v>28</v>
      </c>
      <c r="B12" s="31">
        <v>1</v>
      </c>
      <c r="C12" s="32">
        <v>16</v>
      </c>
      <c r="D12" s="59">
        <f t="shared" si="0"/>
        <v>-12.3</v>
      </c>
      <c r="E12" s="33"/>
      <c r="F12" s="47"/>
      <c r="G12" s="34">
        <f t="shared" si="1"/>
        <v>0</v>
      </c>
      <c r="H12" s="31">
        <v>1</v>
      </c>
      <c r="I12" s="34">
        <f t="shared" si="2"/>
        <v>1</v>
      </c>
      <c r="J12" s="31"/>
      <c r="K12" s="35">
        <f t="shared" si="3"/>
        <v>0</v>
      </c>
      <c r="L12" s="31"/>
      <c r="M12" s="35">
        <f t="shared" si="4"/>
        <v>0</v>
      </c>
      <c r="N12" s="32">
        <v>3</v>
      </c>
      <c r="O12" s="34">
        <f t="shared" si="5"/>
        <v>0</v>
      </c>
      <c r="P12" s="34">
        <f>(F12+H12+J12+L12)/B12</f>
        <v>1</v>
      </c>
      <c r="Q12" s="62">
        <v>23.8</v>
      </c>
      <c r="R12" s="62">
        <v>28.3</v>
      </c>
    </row>
    <row r="13" spans="1:18" ht="12.75">
      <c r="A13" s="46" t="s">
        <v>41</v>
      </c>
      <c r="B13" s="31">
        <v>2</v>
      </c>
      <c r="C13" s="31">
        <v>15.5</v>
      </c>
      <c r="D13" s="59">
        <f t="shared" si="0"/>
        <v>-12.8</v>
      </c>
      <c r="E13" s="33"/>
      <c r="F13" s="47"/>
      <c r="G13" s="34">
        <f t="shared" si="1"/>
        <v>0</v>
      </c>
      <c r="H13" s="31">
        <v>1</v>
      </c>
      <c r="I13" s="34">
        <f t="shared" si="2"/>
        <v>0.5</v>
      </c>
      <c r="J13" s="31">
        <v>1</v>
      </c>
      <c r="K13" s="35">
        <f t="shared" si="3"/>
        <v>0.5</v>
      </c>
      <c r="L13" s="31"/>
      <c r="M13" s="35">
        <f t="shared" si="4"/>
        <v>0</v>
      </c>
      <c r="N13" s="31">
        <v>3.5</v>
      </c>
      <c r="O13" s="34">
        <f t="shared" si="5"/>
        <v>0.5</v>
      </c>
      <c r="P13" s="34">
        <f>(F13+H13+J13+L13)/B13</f>
        <v>1</v>
      </c>
      <c r="Q13" s="62">
        <v>23.8</v>
      </c>
      <c r="R13" s="62">
        <v>28.3</v>
      </c>
    </row>
    <row r="14" spans="1:18" ht="12.75">
      <c r="A14" s="46" t="s">
        <v>40</v>
      </c>
      <c r="B14" s="31">
        <v>1</v>
      </c>
      <c r="C14" s="31">
        <v>12</v>
      </c>
      <c r="D14" s="59">
        <f t="shared" si="0"/>
        <v>-16.3</v>
      </c>
      <c r="E14" s="33"/>
      <c r="F14" s="47"/>
      <c r="G14" s="34">
        <f t="shared" si="1"/>
        <v>0</v>
      </c>
      <c r="H14" s="31">
        <v>1</v>
      </c>
      <c r="I14" s="34">
        <f t="shared" si="2"/>
        <v>1</v>
      </c>
      <c r="J14" s="31"/>
      <c r="K14" s="35">
        <f t="shared" si="3"/>
        <v>0</v>
      </c>
      <c r="L14" s="31"/>
      <c r="M14" s="35">
        <f t="shared" si="4"/>
        <v>0</v>
      </c>
      <c r="N14" s="31">
        <v>3</v>
      </c>
      <c r="O14" s="34">
        <f t="shared" si="5"/>
        <v>0</v>
      </c>
      <c r="P14" s="34">
        <f>(F14+H14+J14+L14)/B14</f>
        <v>1</v>
      </c>
      <c r="Q14" s="62">
        <v>23.8</v>
      </c>
      <c r="R14" s="62">
        <v>28.3</v>
      </c>
    </row>
    <row r="15" spans="1:18" ht="30">
      <c r="A15" s="36" t="s">
        <v>32</v>
      </c>
      <c r="B15" s="37">
        <f>SUM(B3:B14)</f>
        <v>29</v>
      </c>
      <c r="C15" s="38">
        <v>23.8</v>
      </c>
      <c r="D15" s="59">
        <f t="shared" si="0"/>
        <v>-4.5</v>
      </c>
      <c r="E15" s="39"/>
      <c r="F15" s="37">
        <f>SUM(F3:F14)</f>
        <v>0</v>
      </c>
      <c r="G15" s="40">
        <f t="shared" si="1"/>
        <v>0</v>
      </c>
      <c r="H15" s="37">
        <f>SUM(H3:H14)</f>
        <v>8</v>
      </c>
      <c r="I15" s="40">
        <f t="shared" si="2"/>
        <v>0.27586206896551724</v>
      </c>
      <c r="J15" s="37">
        <f>SUM(J3:J14)</f>
        <v>15</v>
      </c>
      <c r="K15" s="40">
        <f t="shared" si="3"/>
        <v>0.5172413793103449</v>
      </c>
      <c r="L15" s="37">
        <f>SUM(L3:L14)</f>
        <v>6</v>
      </c>
      <c r="M15" s="40">
        <f t="shared" si="4"/>
        <v>0.20689655172413793</v>
      </c>
      <c r="N15" s="41">
        <v>4</v>
      </c>
      <c r="O15" s="40">
        <f>(J15+L15)/B15</f>
        <v>0.7241379310344828</v>
      </c>
      <c r="P15" s="40">
        <f>(H15+J15++L15)/B15</f>
        <v>1</v>
      </c>
      <c r="Q15" s="62">
        <v>23.8</v>
      </c>
      <c r="R15" s="62">
        <v>28.3</v>
      </c>
    </row>
    <row r="23" ht="16.5" customHeight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3.5" customHeight="1"/>
    <row r="41" spans="1:5" ht="12.75">
      <c r="A41" s="42"/>
      <c r="B41" s="43"/>
      <c r="C41" s="43"/>
      <c r="D41" s="43"/>
      <c r="E41" s="43"/>
    </row>
    <row r="42" spans="1:5" ht="12.75">
      <c r="A42" s="42"/>
      <c r="B42" s="43"/>
      <c r="C42" s="43"/>
      <c r="D42" s="43"/>
      <c r="E42" s="43"/>
    </row>
    <row r="43" spans="1:5" ht="12.75">
      <c r="A43" s="42"/>
      <c r="B43" s="43"/>
      <c r="C43" s="43"/>
      <c r="D43" s="43"/>
      <c r="E43" s="43"/>
    </row>
    <row r="45" ht="12.75">
      <c r="C45" s="27" t="s">
        <v>33</v>
      </c>
    </row>
    <row r="47" ht="12.75" customHeight="1"/>
    <row r="49" spans="1:2" ht="12.75">
      <c r="A49" s="42" t="s">
        <v>34</v>
      </c>
      <c r="B49" s="43" t="s">
        <v>45</v>
      </c>
    </row>
  </sheetData>
  <sheetProtection/>
  <mergeCells count="1">
    <mergeCell ref="B1:P1"/>
  </mergeCells>
  <printOptions/>
  <pageMargins left="0.5905511811023623" right="0" top="0.3937007874015748" bottom="0" header="0.5118110236220472" footer="0.5118110236220472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39"/>
  <sheetViews>
    <sheetView zoomScalePageLayoutView="0" workbookViewId="0" topLeftCell="A19">
      <selection activeCell="D27" sqref="D27"/>
    </sheetView>
  </sheetViews>
  <sheetFormatPr defaultColWidth="9.140625" defaultRowHeight="12.75"/>
  <cols>
    <col min="1" max="1" width="24.421875" style="27" customWidth="1"/>
    <col min="2" max="2" width="11.140625" style="27" customWidth="1"/>
    <col min="3" max="3" width="11.57421875" style="27" customWidth="1"/>
    <col min="4" max="4" width="14.8515625" style="27" customWidth="1"/>
    <col min="5" max="5" width="11.7109375" style="27" bestFit="1" customWidth="1"/>
    <col min="6" max="6" width="6.421875" style="27" customWidth="1"/>
    <col min="7" max="7" width="7.8515625" style="27" bestFit="1" customWidth="1"/>
    <col min="8" max="8" width="5.28125" style="27" customWidth="1"/>
    <col min="9" max="9" width="7.00390625" style="27" customWidth="1"/>
    <col min="10" max="10" width="4.8515625" style="27" customWidth="1"/>
    <col min="11" max="11" width="7.8515625" style="27" bestFit="1" customWidth="1"/>
    <col min="12" max="12" width="5.28125" style="27" customWidth="1"/>
    <col min="13" max="13" width="7.00390625" style="27" customWidth="1"/>
    <col min="14" max="14" width="10.421875" style="27" customWidth="1"/>
    <col min="15" max="15" width="11.00390625" style="27" customWidth="1"/>
    <col min="16" max="16" width="11.8515625" style="27" customWidth="1"/>
    <col min="17" max="17" width="28.57421875" style="27" customWidth="1"/>
    <col min="18" max="25" width="12.421875" style="27" customWidth="1"/>
    <col min="26" max="26" width="11.140625" style="27" customWidth="1"/>
    <col min="27" max="34" width="12.7109375" style="27" bestFit="1" customWidth="1"/>
    <col min="35" max="35" width="12.00390625" style="27" bestFit="1" customWidth="1"/>
    <col min="36" max="16384" width="9.140625" style="27" customWidth="1"/>
  </cols>
  <sheetData>
    <row r="1" spans="2:16" ht="30" customHeight="1">
      <c r="B1" s="64" t="s">
        <v>47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7" ht="51">
      <c r="A2" s="28" t="s">
        <v>21</v>
      </c>
      <c r="B2" s="28" t="s">
        <v>22</v>
      </c>
      <c r="C2" s="29" t="s">
        <v>1</v>
      </c>
      <c r="D2" s="29" t="s">
        <v>52</v>
      </c>
      <c r="E2" s="28" t="s">
        <v>23</v>
      </c>
      <c r="F2" s="28">
        <v>2</v>
      </c>
      <c r="G2" s="28" t="s">
        <v>2</v>
      </c>
      <c r="H2" s="28">
        <v>3</v>
      </c>
      <c r="I2" s="28" t="s">
        <v>3</v>
      </c>
      <c r="J2" s="28">
        <v>4</v>
      </c>
      <c r="K2" s="28" t="s">
        <v>4</v>
      </c>
      <c r="L2" s="28">
        <v>5</v>
      </c>
      <c r="M2" s="28" t="s">
        <v>5</v>
      </c>
      <c r="N2" s="30" t="s">
        <v>6</v>
      </c>
      <c r="O2" s="30" t="s">
        <v>0</v>
      </c>
      <c r="P2" s="30" t="s">
        <v>7</v>
      </c>
      <c r="Q2" s="44" t="s">
        <v>35</v>
      </c>
    </row>
    <row r="3" spans="1:17" ht="24.75" customHeight="1">
      <c r="A3" s="46" t="s">
        <v>30</v>
      </c>
      <c r="B3" s="31">
        <v>1</v>
      </c>
      <c r="C3" s="31">
        <v>40</v>
      </c>
      <c r="D3" s="59">
        <f>C3-28.3</f>
        <v>11.7</v>
      </c>
      <c r="E3" s="33">
        <v>1</v>
      </c>
      <c r="F3" s="47"/>
      <c r="G3" s="34">
        <f aca="true" t="shared" si="0" ref="G3:G8">F3/B3</f>
        <v>0</v>
      </c>
      <c r="H3" s="31"/>
      <c r="I3" s="34">
        <f aca="true" t="shared" si="1" ref="I3:I8">H3/B3</f>
        <v>0</v>
      </c>
      <c r="J3" s="31"/>
      <c r="K3" s="35">
        <f aca="true" t="shared" si="2" ref="K3:K8">J3/B3</f>
        <v>0</v>
      </c>
      <c r="L3" s="31">
        <v>1</v>
      </c>
      <c r="M3" s="35">
        <f aca="true" t="shared" si="3" ref="M3:M8">L3/B3</f>
        <v>1</v>
      </c>
      <c r="N3" s="31">
        <v>5</v>
      </c>
      <c r="O3" s="34">
        <f aca="true" t="shared" si="4" ref="O3:O8">(L3+J3)/B3</f>
        <v>1</v>
      </c>
      <c r="P3" s="34">
        <f aca="true" t="shared" si="5" ref="P3:P8">(F3+H3+J3+L3)/B3</f>
        <v>1</v>
      </c>
      <c r="Q3" s="65" t="s">
        <v>42</v>
      </c>
    </row>
    <row r="4" spans="1:17" ht="24.75" customHeight="1">
      <c r="A4" s="46" t="s">
        <v>29</v>
      </c>
      <c r="B4" s="31">
        <v>3</v>
      </c>
      <c r="C4" s="31">
        <v>27</v>
      </c>
      <c r="D4" s="59">
        <f aca="true" t="shared" si="6" ref="D4:D9">C4-28.3</f>
        <v>-1.3000000000000007</v>
      </c>
      <c r="E4" s="33">
        <v>2</v>
      </c>
      <c r="F4" s="47"/>
      <c r="G4" s="34">
        <f t="shared" si="0"/>
        <v>0</v>
      </c>
      <c r="H4" s="31"/>
      <c r="I4" s="34">
        <f t="shared" si="1"/>
        <v>0</v>
      </c>
      <c r="J4" s="31">
        <v>3</v>
      </c>
      <c r="K4" s="35">
        <f t="shared" si="2"/>
        <v>1</v>
      </c>
      <c r="L4" s="31"/>
      <c r="M4" s="35">
        <f t="shared" si="3"/>
        <v>0</v>
      </c>
      <c r="N4" s="31">
        <v>4</v>
      </c>
      <c r="O4" s="34">
        <f t="shared" si="4"/>
        <v>1</v>
      </c>
      <c r="P4" s="34">
        <f t="shared" si="5"/>
        <v>1</v>
      </c>
      <c r="Q4" s="65"/>
    </row>
    <row r="5" spans="1:17" ht="24.75" customHeight="1">
      <c r="A5" s="46" t="s">
        <v>39</v>
      </c>
      <c r="B5" s="31">
        <v>1</v>
      </c>
      <c r="C5" s="32">
        <v>23</v>
      </c>
      <c r="D5" s="59">
        <f t="shared" si="6"/>
        <v>-5.300000000000001</v>
      </c>
      <c r="E5" s="33">
        <v>3</v>
      </c>
      <c r="F5" s="47"/>
      <c r="G5" s="34">
        <f t="shared" si="0"/>
        <v>0</v>
      </c>
      <c r="H5" s="31"/>
      <c r="I5" s="34">
        <f t="shared" si="1"/>
        <v>0</v>
      </c>
      <c r="J5" s="31">
        <v>1</v>
      </c>
      <c r="K5" s="35">
        <f t="shared" si="2"/>
        <v>1</v>
      </c>
      <c r="L5" s="31"/>
      <c r="M5" s="35">
        <f t="shared" si="3"/>
        <v>0</v>
      </c>
      <c r="N5" s="31">
        <v>4</v>
      </c>
      <c r="O5" s="34">
        <f t="shared" si="4"/>
        <v>1</v>
      </c>
      <c r="P5" s="34">
        <f t="shared" si="5"/>
        <v>1</v>
      </c>
      <c r="Q5" s="65"/>
    </row>
    <row r="6" spans="1:17" ht="24.75" customHeight="1">
      <c r="A6" s="46" t="s">
        <v>28</v>
      </c>
      <c r="B6" s="31">
        <v>1</v>
      </c>
      <c r="C6" s="32">
        <v>16</v>
      </c>
      <c r="D6" s="59">
        <f t="shared" si="6"/>
        <v>-12.3</v>
      </c>
      <c r="E6" s="33">
        <v>4</v>
      </c>
      <c r="F6" s="47"/>
      <c r="G6" s="34">
        <f t="shared" si="0"/>
        <v>0</v>
      </c>
      <c r="H6" s="31">
        <v>1</v>
      </c>
      <c r="I6" s="34">
        <f t="shared" si="1"/>
        <v>1</v>
      </c>
      <c r="J6" s="31"/>
      <c r="K6" s="35">
        <f t="shared" si="2"/>
        <v>0</v>
      </c>
      <c r="L6" s="31"/>
      <c r="M6" s="35">
        <f t="shared" si="3"/>
        <v>0</v>
      </c>
      <c r="N6" s="32">
        <v>3</v>
      </c>
      <c r="O6" s="34">
        <f t="shared" si="4"/>
        <v>0</v>
      </c>
      <c r="P6" s="34">
        <f t="shared" si="5"/>
        <v>1</v>
      </c>
      <c r="Q6" s="65"/>
    </row>
    <row r="7" spans="1:17" ht="24.75" customHeight="1">
      <c r="A7" s="46" t="s">
        <v>41</v>
      </c>
      <c r="B7" s="31">
        <v>2</v>
      </c>
      <c r="C7" s="31">
        <v>15.5</v>
      </c>
      <c r="D7" s="59">
        <f t="shared" si="6"/>
        <v>-12.8</v>
      </c>
      <c r="E7" s="33">
        <v>5</v>
      </c>
      <c r="F7" s="47"/>
      <c r="G7" s="34">
        <f t="shared" si="0"/>
        <v>0</v>
      </c>
      <c r="H7" s="31">
        <v>1</v>
      </c>
      <c r="I7" s="34">
        <f t="shared" si="1"/>
        <v>0.5</v>
      </c>
      <c r="J7" s="31">
        <v>1</v>
      </c>
      <c r="K7" s="35">
        <f t="shared" si="2"/>
        <v>0.5</v>
      </c>
      <c r="L7" s="31"/>
      <c r="M7" s="35">
        <f t="shared" si="3"/>
        <v>0</v>
      </c>
      <c r="N7" s="31">
        <v>3.5</v>
      </c>
      <c r="O7" s="34">
        <f t="shared" si="4"/>
        <v>0.5</v>
      </c>
      <c r="P7" s="34">
        <f t="shared" si="5"/>
        <v>1</v>
      </c>
      <c r="Q7" s="65"/>
    </row>
    <row r="8" spans="1:17" ht="24.75" customHeight="1">
      <c r="A8" s="46" t="s">
        <v>40</v>
      </c>
      <c r="B8" s="31">
        <v>1</v>
      </c>
      <c r="C8" s="31">
        <v>12</v>
      </c>
      <c r="D8" s="59">
        <f t="shared" si="6"/>
        <v>-16.3</v>
      </c>
      <c r="E8" s="33">
        <v>6</v>
      </c>
      <c r="F8" s="47"/>
      <c r="G8" s="34">
        <f t="shared" si="0"/>
        <v>0</v>
      </c>
      <c r="H8" s="31">
        <v>1</v>
      </c>
      <c r="I8" s="34">
        <f t="shared" si="1"/>
        <v>1</v>
      </c>
      <c r="J8" s="31"/>
      <c r="K8" s="35">
        <f t="shared" si="2"/>
        <v>0</v>
      </c>
      <c r="L8" s="31"/>
      <c r="M8" s="35">
        <f t="shared" si="3"/>
        <v>0</v>
      </c>
      <c r="N8" s="31">
        <v>3</v>
      </c>
      <c r="O8" s="34">
        <f t="shared" si="4"/>
        <v>0</v>
      </c>
      <c r="P8" s="34">
        <f t="shared" si="5"/>
        <v>1</v>
      </c>
      <c r="Q8" s="65"/>
    </row>
    <row r="9" spans="1:17" ht="33.75" customHeight="1">
      <c r="A9" s="36" t="s">
        <v>36</v>
      </c>
      <c r="B9" s="37">
        <f>SUM(B3:B8)</f>
        <v>9</v>
      </c>
      <c r="C9" s="38">
        <v>22.6</v>
      </c>
      <c r="D9" s="59">
        <f t="shared" si="6"/>
        <v>-5.699999999999999</v>
      </c>
      <c r="E9" s="39"/>
      <c r="F9" s="37">
        <f>SUM(F3:F8)</f>
        <v>0</v>
      </c>
      <c r="G9" s="40">
        <f>F9/B9</f>
        <v>0</v>
      </c>
      <c r="H9" s="37">
        <f>SUM(H3:H8)</f>
        <v>3</v>
      </c>
      <c r="I9" s="40">
        <f>H9/B9</f>
        <v>0.3333333333333333</v>
      </c>
      <c r="J9" s="37">
        <f>SUM(J3:J8)</f>
        <v>5</v>
      </c>
      <c r="K9" s="40">
        <f>J9/B9</f>
        <v>0.5555555555555556</v>
      </c>
      <c r="L9" s="37">
        <f>SUM(L3:L8)</f>
        <v>1</v>
      </c>
      <c r="M9" s="40">
        <f>L9/B9</f>
        <v>0.1111111111111111</v>
      </c>
      <c r="N9" s="41">
        <v>3.8</v>
      </c>
      <c r="O9" s="40">
        <f>(L9+J9)/B9</f>
        <v>0.6666666666666666</v>
      </c>
      <c r="P9" s="40">
        <f>(F9+H9+J9+L9)/B9</f>
        <v>1</v>
      </c>
      <c r="Q9" s="65"/>
    </row>
    <row r="10" ht="12.75">
      <c r="H10" s="48"/>
    </row>
    <row r="11" ht="12.75">
      <c r="Q11" s="49"/>
    </row>
    <row r="12" spans="2:17" ht="30" customHeight="1">
      <c r="B12" s="64" t="s">
        <v>46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45"/>
    </row>
    <row r="13" spans="1:17" ht="51">
      <c r="A13" s="28" t="s">
        <v>21</v>
      </c>
      <c r="B13" s="28" t="s">
        <v>22</v>
      </c>
      <c r="C13" s="28" t="s">
        <v>1</v>
      </c>
      <c r="D13" s="29" t="s">
        <v>52</v>
      </c>
      <c r="E13" s="28" t="s">
        <v>23</v>
      </c>
      <c r="F13" s="28">
        <v>2</v>
      </c>
      <c r="G13" s="28" t="s">
        <v>2</v>
      </c>
      <c r="H13" s="28">
        <v>3</v>
      </c>
      <c r="I13" s="28" t="s">
        <v>3</v>
      </c>
      <c r="J13" s="28">
        <v>4</v>
      </c>
      <c r="K13" s="28" t="s">
        <v>4</v>
      </c>
      <c r="L13" s="28">
        <v>5</v>
      </c>
      <c r="M13" s="28" t="s">
        <v>5</v>
      </c>
      <c r="N13" s="28" t="s">
        <v>6</v>
      </c>
      <c r="O13" s="28" t="s">
        <v>0</v>
      </c>
      <c r="P13" s="28" t="s">
        <v>7</v>
      </c>
      <c r="Q13" s="28" t="s">
        <v>35</v>
      </c>
    </row>
    <row r="14" spans="1:17" ht="16.5" customHeight="1">
      <c r="A14" s="58" t="s">
        <v>26</v>
      </c>
      <c r="B14" s="31">
        <v>1</v>
      </c>
      <c r="C14" s="51">
        <v>36</v>
      </c>
      <c r="D14" s="59">
        <f>C14-28.3</f>
        <v>7.699999999999999</v>
      </c>
      <c r="E14" s="33">
        <v>1</v>
      </c>
      <c r="F14" s="31"/>
      <c r="G14" s="34">
        <f aca="true" t="shared" si="7" ref="G14:G19">F14/B14</f>
        <v>0</v>
      </c>
      <c r="H14" s="31"/>
      <c r="I14" s="34">
        <f aca="true" t="shared" si="8" ref="I14:I19">H14/B14</f>
        <v>0</v>
      </c>
      <c r="J14" s="31"/>
      <c r="K14" s="35">
        <f aca="true" t="shared" si="9" ref="K14:K19">J14/B14</f>
        <v>0</v>
      </c>
      <c r="L14" s="31">
        <v>1</v>
      </c>
      <c r="M14" s="35">
        <f aca="true" t="shared" si="10" ref="M14:M19">L14/B14</f>
        <v>1</v>
      </c>
      <c r="N14" s="32">
        <v>5</v>
      </c>
      <c r="O14" s="34">
        <f aca="true" t="shared" si="11" ref="O14:O19">(L14+J14)/B14</f>
        <v>1</v>
      </c>
      <c r="P14" s="34">
        <f aca="true" t="shared" si="12" ref="P14:P19">(H14+J14+L14)/B14</f>
        <v>1</v>
      </c>
      <c r="Q14" s="65" t="s">
        <v>43</v>
      </c>
    </row>
    <row r="15" spans="1:17" ht="16.5" customHeight="1">
      <c r="A15" s="58" t="s">
        <v>24</v>
      </c>
      <c r="B15" s="31">
        <v>1</v>
      </c>
      <c r="C15" s="51">
        <v>33</v>
      </c>
      <c r="D15" s="59">
        <f aca="true" t="shared" si="13" ref="D15:D20">C15-28.3</f>
        <v>4.699999999999999</v>
      </c>
      <c r="E15" s="33">
        <v>2</v>
      </c>
      <c r="F15" s="31"/>
      <c r="G15" s="34">
        <f t="shared" si="7"/>
        <v>0</v>
      </c>
      <c r="H15" s="31"/>
      <c r="I15" s="34">
        <f t="shared" si="8"/>
        <v>0</v>
      </c>
      <c r="J15" s="31"/>
      <c r="K15" s="35">
        <f t="shared" si="9"/>
        <v>0</v>
      </c>
      <c r="L15" s="31">
        <v>1</v>
      </c>
      <c r="M15" s="35">
        <f t="shared" si="10"/>
        <v>1</v>
      </c>
      <c r="N15" s="31">
        <v>5</v>
      </c>
      <c r="O15" s="34">
        <f t="shared" si="11"/>
        <v>1</v>
      </c>
      <c r="P15" s="34">
        <f t="shared" si="12"/>
        <v>1</v>
      </c>
      <c r="Q15" s="65"/>
    </row>
    <row r="16" spans="1:17" ht="16.5" customHeight="1">
      <c r="A16" s="58" t="s">
        <v>31</v>
      </c>
      <c r="B16" s="31">
        <v>6</v>
      </c>
      <c r="C16" s="51">
        <v>28.833333333333332</v>
      </c>
      <c r="D16" s="59">
        <f t="shared" si="13"/>
        <v>0.5333333333333314</v>
      </c>
      <c r="E16" s="33">
        <v>3</v>
      </c>
      <c r="F16" s="31"/>
      <c r="G16" s="34">
        <f t="shared" si="7"/>
        <v>0</v>
      </c>
      <c r="H16" s="31"/>
      <c r="I16" s="34">
        <f t="shared" si="8"/>
        <v>0</v>
      </c>
      <c r="J16" s="31">
        <v>3</v>
      </c>
      <c r="K16" s="35">
        <f t="shared" si="9"/>
        <v>0.5</v>
      </c>
      <c r="L16" s="31">
        <v>3</v>
      </c>
      <c r="M16" s="35">
        <f t="shared" si="10"/>
        <v>0.5</v>
      </c>
      <c r="N16" s="32">
        <v>4.5</v>
      </c>
      <c r="O16" s="34">
        <f t="shared" si="11"/>
        <v>1</v>
      </c>
      <c r="P16" s="34">
        <f t="shared" si="12"/>
        <v>1</v>
      </c>
      <c r="Q16" s="65"/>
    </row>
    <row r="17" spans="1:17" ht="16.5" customHeight="1">
      <c r="A17" s="58" t="s">
        <v>25</v>
      </c>
      <c r="B17" s="31">
        <v>1</v>
      </c>
      <c r="C17" s="51">
        <v>26</v>
      </c>
      <c r="D17" s="59">
        <f t="shared" si="13"/>
        <v>-2.3000000000000007</v>
      </c>
      <c r="E17" s="33">
        <v>4</v>
      </c>
      <c r="F17" s="31"/>
      <c r="G17" s="34">
        <f t="shared" si="7"/>
        <v>0</v>
      </c>
      <c r="H17" s="31"/>
      <c r="I17" s="34">
        <f t="shared" si="8"/>
        <v>0</v>
      </c>
      <c r="J17" s="31">
        <v>1</v>
      </c>
      <c r="K17" s="35">
        <f t="shared" si="9"/>
        <v>1</v>
      </c>
      <c r="L17" s="31"/>
      <c r="M17" s="35">
        <f t="shared" si="10"/>
        <v>0</v>
      </c>
      <c r="N17" s="31">
        <v>4</v>
      </c>
      <c r="O17" s="34">
        <f t="shared" si="11"/>
        <v>1</v>
      </c>
      <c r="P17" s="34">
        <f t="shared" si="12"/>
        <v>1</v>
      </c>
      <c r="Q17" s="65"/>
    </row>
    <row r="18" spans="1:17" ht="16.5" customHeight="1">
      <c r="A18" s="58" t="s">
        <v>44</v>
      </c>
      <c r="B18" s="31">
        <v>1</v>
      </c>
      <c r="C18" s="51">
        <v>22</v>
      </c>
      <c r="D18" s="59">
        <f t="shared" si="13"/>
        <v>-6.300000000000001</v>
      </c>
      <c r="E18" s="33">
        <v>5</v>
      </c>
      <c r="F18" s="31"/>
      <c r="G18" s="34">
        <f t="shared" si="7"/>
        <v>0</v>
      </c>
      <c r="H18" s="31"/>
      <c r="I18" s="34">
        <f t="shared" si="8"/>
        <v>0</v>
      </c>
      <c r="J18" s="31">
        <v>1</v>
      </c>
      <c r="K18" s="35">
        <f t="shared" si="9"/>
        <v>1</v>
      </c>
      <c r="L18" s="31"/>
      <c r="M18" s="35">
        <f t="shared" si="10"/>
        <v>0</v>
      </c>
      <c r="N18" s="31">
        <v>4</v>
      </c>
      <c r="O18" s="34">
        <f t="shared" si="11"/>
        <v>1</v>
      </c>
      <c r="P18" s="34">
        <f t="shared" si="12"/>
        <v>1</v>
      </c>
      <c r="Q18" s="65"/>
    </row>
    <row r="19" spans="1:17" ht="16.5" customHeight="1">
      <c r="A19" s="58" t="s">
        <v>27</v>
      </c>
      <c r="B19" s="31">
        <v>10</v>
      </c>
      <c r="C19" s="51">
        <v>19.6</v>
      </c>
      <c r="D19" s="59">
        <f t="shared" si="13"/>
        <v>-8.7</v>
      </c>
      <c r="E19" s="33">
        <v>6</v>
      </c>
      <c r="F19" s="31"/>
      <c r="G19" s="34">
        <f t="shared" si="7"/>
        <v>0</v>
      </c>
      <c r="H19" s="31">
        <v>5</v>
      </c>
      <c r="I19" s="34">
        <f t="shared" si="8"/>
        <v>0.5</v>
      </c>
      <c r="J19" s="31">
        <v>5</v>
      </c>
      <c r="K19" s="35">
        <f t="shared" si="9"/>
        <v>0.5</v>
      </c>
      <c r="L19" s="31"/>
      <c r="M19" s="35">
        <f t="shared" si="10"/>
        <v>0</v>
      </c>
      <c r="N19" s="31">
        <v>3.5</v>
      </c>
      <c r="O19" s="34">
        <f t="shared" si="11"/>
        <v>0.5</v>
      </c>
      <c r="P19" s="34">
        <f t="shared" si="12"/>
        <v>1</v>
      </c>
      <c r="Q19" s="65"/>
    </row>
    <row r="20" spans="1:17" ht="30">
      <c r="A20" s="36" t="s">
        <v>37</v>
      </c>
      <c r="B20" s="37">
        <f>SUM(B14:B19)</f>
        <v>20</v>
      </c>
      <c r="C20" s="52">
        <v>24.3</v>
      </c>
      <c r="D20" s="59">
        <f t="shared" si="13"/>
        <v>-4</v>
      </c>
      <c r="E20" s="53"/>
      <c r="F20" s="37">
        <f>SUM(F14:F19)</f>
        <v>0</v>
      </c>
      <c r="G20" s="40">
        <f>F20/B20</f>
        <v>0</v>
      </c>
      <c r="H20" s="37">
        <f>SUM(H14:H19)</f>
        <v>5</v>
      </c>
      <c r="I20" s="40">
        <f>H20/B20</f>
        <v>0.25</v>
      </c>
      <c r="J20" s="37">
        <f>SUM(J14:J19)</f>
        <v>10</v>
      </c>
      <c r="K20" s="40">
        <f>J20/B20</f>
        <v>0.5</v>
      </c>
      <c r="L20" s="37">
        <f>SUM(L14:L19)</f>
        <v>5</v>
      </c>
      <c r="M20" s="40">
        <f>L20/B20</f>
        <v>0.25</v>
      </c>
      <c r="N20" s="41">
        <v>4</v>
      </c>
      <c r="O20" s="40">
        <f>(L20+J20)/B20</f>
        <v>0.75</v>
      </c>
      <c r="P20" s="40">
        <f>(H20+J20+L20)/B20</f>
        <v>1</v>
      </c>
      <c r="Q20" s="65"/>
    </row>
    <row r="21" ht="12.75">
      <c r="Q21" s="54"/>
    </row>
    <row r="22" ht="12.75">
      <c r="Q22" s="55"/>
    </row>
    <row r="23" spans="1:17" ht="12.75">
      <c r="A23" s="42" t="s">
        <v>34</v>
      </c>
      <c r="B23" s="43" t="s">
        <v>45</v>
      </c>
      <c r="Q23" s="49"/>
    </row>
    <row r="24" ht="12.75">
      <c r="Q24" s="55"/>
    </row>
    <row r="25" ht="12.75">
      <c r="Q25" s="56"/>
    </row>
    <row r="26" ht="12.75">
      <c r="Q26" s="56"/>
    </row>
    <row r="27" ht="12.75">
      <c r="Q27" s="56"/>
    </row>
    <row r="28" ht="12.75">
      <c r="Q28" s="57"/>
    </row>
    <row r="30" spans="3:4" ht="12.75">
      <c r="C30" s="43"/>
      <c r="D30" s="43"/>
    </row>
    <row r="39" spans="1:2" ht="12.75">
      <c r="A39" s="42" t="s">
        <v>34</v>
      </c>
      <c r="B39" s="43" t="s">
        <v>45</v>
      </c>
    </row>
  </sheetData>
  <sheetProtection/>
  <mergeCells count="4">
    <mergeCell ref="B1:P1"/>
    <mergeCell ref="Q3:Q9"/>
    <mergeCell ref="B12:P12"/>
    <mergeCell ref="Q14:Q20"/>
  </mergeCells>
  <printOptions/>
  <pageMargins left="0.5905511811023623" right="0" top="0.3937007874015748" bottom="0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3"/>
  <sheetViews>
    <sheetView tabSelected="1" zoomScalePageLayoutView="0" workbookViewId="0" topLeftCell="A10">
      <selection activeCell="D27" sqref="D27"/>
    </sheetView>
  </sheetViews>
  <sheetFormatPr defaultColWidth="9.140625" defaultRowHeight="12.75"/>
  <cols>
    <col min="1" max="1" width="22.00390625" style="1" customWidth="1"/>
    <col min="2" max="2" width="14.7109375" style="1" customWidth="1"/>
    <col min="3" max="3" width="14.57421875" style="1" customWidth="1"/>
    <col min="4" max="4" width="11.28125" style="1" customWidth="1"/>
    <col min="5" max="5" width="14.28125" style="1" customWidth="1"/>
    <col min="6" max="6" width="14.7109375" style="1" customWidth="1"/>
    <col min="7" max="7" width="11.28125" style="1" customWidth="1"/>
    <col min="8" max="8" width="41.8515625" style="1" customWidth="1"/>
    <col min="9" max="9" width="27.421875" style="1" customWidth="1"/>
    <col min="10" max="16384" width="9.140625" style="1" customWidth="1"/>
  </cols>
  <sheetData>
    <row r="1" spans="1:9" ht="18">
      <c r="A1" s="69" t="s">
        <v>18</v>
      </c>
      <c r="B1" s="69"/>
      <c r="C1" s="69"/>
      <c r="D1" s="69"/>
      <c r="E1" s="69"/>
      <c r="F1" s="69"/>
      <c r="G1" s="69"/>
      <c r="H1" s="69"/>
      <c r="I1" s="69"/>
    </row>
    <row r="2" spans="1:9" ht="18.75">
      <c r="A2" s="2"/>
      <c r="B2" s="2"/>
      <c r="C2" s="2"/>
      <c r="D2" s="2"/>
      <c r="E2" s="2"/>
      <c r="F2" s="2"/>
      <c r="G2" s="2"/>
      <c r="H2" s="3"/>
      <c r="I2" s="3"/>
    </row>
    <row r="3" spans="1:9" ht="34.5" customHeight="1">
      <c r="A3" s="70" t="s">
        <v>8</v>
      </c>
      <c r="B3" s="70"/>
      <c r="C3" s="70"/>
      <c r="D3" s="70"/>
      <c r="E3" s="70"/>
      <c r="F3" s="70"/>
      <c r="G3" s="70"/>
      <c r="H3" s="70"/>
      <c r="I3" s="70"/>
    </row>
    <row r="4" spans="1:9" ht="15">
      <c r="A4" s="4"/>
      <c r="B4" s="71" t="s">
        <v>19</v>
      </c>
      <c r="C4" s="71"/>
      <c r="D4" s="71"/>
      <c r="E4" s="72" t="s">
        <v>50</v>
      </c>
      <c r="F4" s="72"/>
      <c r="G4" s="72"/>
      <c r="H4" s="73" t="s">
        <v>17</v>
      </c>
      <c r="I4" s="73" t="s">
        <v>20</v>
      </c>
    </row>
    <row r="5" spans="1:9" ht="45" customHeight="1">
      <c r="A5" s="4"/>
      <c r="B5" s="5" t="s">
        <v>9</v>
      </c>
      <c r="C5" s="5" t="s">
        <v>10</v>
      </c>
      <c r="D5" s="5" t="s">
        <v>11</v>
      </c>
      <c r="E5" s="21" t="s">
        <v>9</v>
      </c>
      <c r="F5" s="21" t="s">
        <v>10</v>
      </c>
      <c r="G5" s="21" t="s">
        <v>11</v>
      </c>
      <c r="H5" s="73"/>
      <c r="I5" s="73"/>
    </row>
    <row r="6" spans="1:9" ht="29.25" customHeight="1">
      <c r="A6" s="6" t="s">
        <v>12</v>
      </c>
      <c r="B6" s="7">
        <v>831</v>
      </c>
      <c r="C6" s="7">
        <v>650</v>
      </c>
      <c r="D6" s="7">
        <f>SUM(B6:C6)</f>
        <v>1481</v>
      </c>
      <c r="E6" s="22">
        <v>833</v>
      </c>
      <c r="F6" s="22">
        <v>631</v>
      </c>
      <c r="G6" s="22">
        <f>SUM(E6:F6)</f>
        <v>1464</v>
      </c>
      <c r="H6" s="66" t="s">
        <v>51</v>
      </c>
      <c r="I6" s="66"/>
    </row>
    <row r="7" spans="1:9" ht="29.25" customHeight="1">
      <c r="A7" s="8" t="s">
        <v>13</v>
      </c>
      <c r="B7" s="9">
        <v>14</v>
      </c>
      <c r="C7" s="9">
        <v>22</v>
      </c>
      <c r="D7" s="10">
        <v>36</v>
      </c>
      <c r="E7" s="22">
        <v>20</v>
      </c>
      <c r="F7" s="22">
        <v>9</v>
      </c>
      <c r="G7" s="22">
        <v>29</v>
      </c>
      <c r="H7" s="67"/>
      <c r="I7" s="67"/>
    </row>
    <row r="8" spans="1:9" ht="29.25" customHeight="1">
      <c r="A8" s="8" t="s">
        <v>14</v>
      </c>
      <c r="B8" s="11">
        <f aca="true" t="shared" si="0" ref="B8:G8">B7/B6</f>
        <v>0.01684717208182912</v>
      </c>
      <c r="C8" s="11">
        <f t="shared" si="0"/>
        <v>0.033846153846153845</v>
      </c>
      <c r="D8" s="11">
        <f t="shared" si="0"/>
        <v>0.024307900067521943</v>
      </c>
      <c r="E8" s="23">
        <f t="shared" si="0"/>
        <v>0.024009603841536616</v>
      </c>
      <c r="F8" s="23">
        <f t="shared" si="0"/>
        <v>0.014263074484944533</v>
      </c>
      <c r="G8" s="23">
        <f t="shared" si="0"/>
        <v>0.01980874316939891</v>
      </c>
      <c r="H8" s="67"/>
      <c r="I8" s="67"/>
    </row>
    <row r="9" spans="1:9" ht="29.25" customHeight="1">
      <c r="A9" s="12" t="s">
        <v>1</v>
      </c>
      <c r="B9" s="13">
        <v>25.1</v>
      </c>
      <c r="C9" s="14">
        <v>21.6</v>
      </c>
      <c r="D9" s="15">
        <v>23</v>
      </c>
      <c r="E9" s="22">
        <v>24.3</v>
      </c>
      <c r="F9" s="22">
        <v>22.6</v>
      </c>
      <c r="G9" s="22">
        <v>23.8</v>
      </c>
      <c r="H9" s="67"/>
      <c r="I9" s="67"/>
    </row>
    <row r="10" spans="1:9" ht="29.25" customHeight="1">
      <c r="A10" s="12" t="s">
        <v>15</v>
      </c>
      <c r="B10" s="16">
        <v>0.807</v>
      </c>
      <c r="C10" s="16">
        <v>0.816</v>
      </c>
      <c r="D10" s="16">
        <v>0.811</v>
      </c>
      <c r="E10" s="24">
        <v>0.857</v>
      </c>
      <c r="F10" s="25">
        <v>0.858</v>
      </c>
      <c r="G10" s="25">
        <v>0.858</v>
      </c>
      <c r="H10" s="67"/>
      <c r="I10" s="67"/>
    </row>
    <row r="11" spans="1:9" ht="29.25" customHeight="1">
      <c r="A11" s="12">
        <v>2</v>
      </c>
      <c r="B11" s="9">
        <v>1</v>
      </c>
      <c r="C11" s="18">
        <v>0</v>
      </c>
      <c r="D11" s="10">
        <v>1</v>
      </c>
      <c r="E11" s="22">
        <v>0</v>
      </c>
      <c r="F11" s="22">
        <v>0</v>
      </c>
      <c r="G11" s="22">
        <v>0</v>
      </c>
      <c r="H11" s="67"/>
      <c r="I11" s="67"/>
    </row>
    <row r="12" spans="1:9" ht="29.25" customHeight="1">
      <c r="A12" s="12" t="s">
        <v>2</v>
      </c>
      <c r="B12" s="19">
        <f>B11/B7</f>
        <v>0.07142857142857142</v>
      </c>
      <c r="C12" s="19">
        <f>C11/C7</f>
        <v>0</v>
      </c>
      <c r="D12" s="19">
        <f>D11/D7</f>
        <v>0.027777777777777776</v>
      </c>
      <c r="E12" s="25">
        <f>E11/$E$7</f>
        <v>0</v>
      </c>
      <c r="F12" s="25">
        <f>F11/$F$7</f>
        <v>0</v>
      </c>
      <c r="G12" s="25">
        <f>G11/$G$7</f>
        <v>0</v>
      </c>
      <c r="H12" s="67"/>
      <c r="I12" s="67"/>
    </row>
    <row r="13" spans="1:9" ht="29.25" customHeight="1">
      <c r="A13" s="12">
        <v>3</v>
      </c>
      <c r="B13" s="9">
        <v>0</v>
      </c>
      <c r="C13" s="18">
        <v>4</v>
      </c>
      <c r="D13" s="10">
        <v>4</v>
      </c>
      <c r="E13" s="22">
        <v>5</v>
      </c>
      <c r="F13" s="22">
        <v>3</v>
      </c>
      <c r="G13" s="22">
        <v>8</v>
      </c>
      <c r="H13" s="67"/>
      <c r="I13" s="67"/>
    </row>
    <row r="14" spans="1:9" ht="29.25" customHeight="1">
      <c r="A14" s="12" t="s">
        <v>3</v>
      </c>
      <c r="B14" s="19">
        <f>B13/B7</f>
        <v>0</v>
      </c>
      <c r="C14" s="19">
        <f>C13/C7</f>
        <v>0.18181818181818182</v>
      </c>
      <c r="D14" s="19">
        <f>D13/D7</f>
        <v>0.1111111111111111</v>
      </c>
      <c r="E14" s="25">
        <f>E13/$E$7</f>
        <v>0.25</v>
      </c>
      <c r="F14" s="25">
        <f>F13/$F$7</f>
        <v>0.3333333333333333</v>
      </c>
      <c r="G14" s="25">
        <f>G13/$G$7</f>
        <v>0.27586206896551724</v>
      </c>
      <c r="H14" s="67"/>
      <c r="I14" s="67"/>
    </row>
    <row r="15" spans="1:9" ht="29.25" customHeight="1">
      <c r="A15" s="12">
        <v>4</v>
      </c>
      <c r="B15" s="9">
        <v>7</v>
      </c>
      <c r="C15" s="18">
        <v>15</v>
      </c>
      <c r="D15" s="10">
        <v>22</v>
      </c>
      <c r="E15" s="22">
        <v>10</v>
      </c>
      <c r="F15" s="22">
        <v>5</v>
      </c>
      <c r="G15" s="22">
        <v>15</v>
      </c>
      <c r="H15" s="67"/>
      <c r="I15" s="67"/>
    </row>
    <row r="16" spans="1:9" ht="29.25" customHeight="1">
      <c r="A16" s="12" t="s">
        <v>4</v>
      </c>
      <c r="B16" s="19">
        <f>B15/B7</f>
        <v>0.5</v>
      </c>
      <c r="C16" s="19">
        <f>C15/C7</f>
        <v>0.6818181818181818</v>
      </c>
      <c r="D16" s="19">
        <f>D15/D7</f>
        <v>0.6111111111111112</v>
      </c>
      <c r="E16" s="25">
        <f>E15/$E$7</f>
        <v>0.5</v>
      </c>
      <c r="F16" s="25">
        <f>F15/$F$7</f>
        <v>0.5555555555555556</v>
      </c>
      <c r="G16" s="25">
        <f>G15/$G$7</f>
        <v>0.5172413793103449</v>
      </c>
      <c r="H16" s="67"/>
      <c r="I16" s="67"/>
    </row>
    <row r="17" spans="1:9" ht="29.25" customHeight="1">
      <c r="A17" s="12">
        <v>5</v>
      </c>
      <c r="B17" s="9">
        <v>6</v>
      </c>
      <c r="C17" s="18">
        <v>3</v>
      </c>
      <c r="D17" s="10">
        <v>9</v>
      </c>
      <c r="E17" s="22">
        <v>5</v>
      </c>
      <c r="F17" s="22">
        <v>1</v>
      </c>
      <c r="G17" s="22">
        <v>6</v>
      </c>
      <c r="H17" s="67"/>
      <c r="I17" s="67"/>
    </row>
    <row r="18" spans="1:9" ht="29.25" customHeight="1">
      <c r="A18" s="12" t="s">
        <v>5</v>
      </c>
      <c r="B18" s="19">
        <f>B17/B7</f>
        <v>0.42857142857142855</v>
      </c>
      <c r="C18" s="19">
        <f>C17/C7</f>
        <v>0.13636363636363635</v>
      </c>
      <c r="D18" s="19">
        <f>D17/D7</f>
        <v>0.25</v>
      </c>
      <c r="E18" s="25">
        <f>E17/$E$7</f>
        <v>0.25</v>
      </c>
      <c r="F18" s="25">
        <f>F17/$F$7</f>
        <v>0.1111111111111111</v>
      </c>
      <c r="G18" s="25">
        <f>G17/$G$7</f>
        <v>0.20689655172413793</v>
      </c>
      <c r="H18" s="67"/>
      <c r="I18" s="67"/>
    </row>
    <row r="19" spans="1:9" ht="29.25" customHeight="1">
      <c r="A19" s="12" t="s">
        <v>6</v>
      </c>
      <c r="B19" s="13">
        <v>4.3</v>
      </c>
      <c r="C19" s="14">
        <v>4</v>
      </c>
      <c r="D19" s="15">
        <v>4.1</v>
      </c>
      <c r="E19" s="26">
        <v>4</v>
      </c>
      <c r="F19" s="26">
        <v>3.8</v>
      </c>
      <c r="G19" s="26">
        <v>3.9</v>
      </c>
      <c r="H19" s="67"/>
      <c r="I19" s="67"/>
    </row>
    <row r="20" spans="1:9" ht="29.25" customHeight="1">
      <c r="A20" s="12" t="s">
        <v>0</v>
      </c>
      <c r="B20" s="17">
        <f aca="true" t="shared" si="1" ref="B20:G20">(B15+B17)/B7</f>
        <v>0.9285714285714286</v>
      </c>
      <c r="C20" s="17">
        <f t="shared" si="1"/>
        <v>0.8181818181818182</v>
      </c>
      <c r="D20" s="17">
        <f t="shared" si="1"/>
        <v>0.8611111111111112</v>
      </c>
      <c r="E20" s="25">
        <f t="shared" si="1"/>
        <v>0.75</v>
      </c>
      <c r="F20" s="25">
        <f t="shared" si="1"/>
        <v>0.6666666666666666</v>
      </c>
      <c r="G20" s="25">
        <f t="shared" si="1"/>
        <v>0.7241379310344828</v>
      </c>
      <c r="H20" s="67"/>
      <c r="I20" s="67"/>
    </row>
    <row r="21" spans="1:9" ht="29.25" customHeight="1">
      <c r="A21" s="12" t="s">
        <v>7</v>
      </c>
      <c r="B21" s="17">
        <f aca="true" t="shared" si="2" ref="B21:G21">(B13+B15+B17)/B7</f>
        <v>0.9285714285714286</v>
      </c>
      <c r="C21" s="17">
        <f t="shared" si="2"/>
        <v>1</v>
      </c>
      <c r="D21" s="17">
        <f t="shared" si="2"/>
        <v>0.9722222222222222</v>
      </c>
      <c r="E21" s="25">
        <f t="shared" si="2"/>
        <v>1</v>
      </c>
      <c r="F21" s="25">
        <f t="shared" si="2"/>
        <v>1</v>
      </c>
      <c r="G21" s="25">
        <f t="shared" si="2"/>
        <v>1</v>
      </c>
      <c r="H21" s="68"/>
      <c r="I21" s="68"/>
    </row>
    <row r="23" ht="15">
      <c r="A23" s="20" t="s">
        <v>16</v>
      </c>
    </row>
  </sheetData>
  <sheetProtection/>
  <mergeCells count="8">
    <mergeCell ref="H6:H21"/>
    <mergeCell ref="I6:I21"/>
    <mergeCell ref="A1:I1"/>
    <mergeCell ref="A3:I3"/>
    <mergeCell ref="B4:D4"/>
    <mergeCell ref="E4:G4"/>
    <mergeCell ref="H4:H5"/>
    <mergeCell ref="I4:I5"/>
  </mergeCells>
  <printOptions/>
  <pageMargins left="0.5905511811023623" right="0.1968503937007874" top="0.5905511811023623" bottom="0.1968503937007874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Piskeeva</cp:lastModifiedBy>
  <cp:lastPrinted>2013-06-27T07:00:46Z</cp:lastPrinted>
  <dcterms:created xsi:type="dcterms:W3CDTF">1996-10-08T23:32:33Z</dcterms:created>
  <dcterms:modified xsi:type="dcterms:W3CDTF">2013-06-27T07:01:00Z</dcterms:modified>
  <cp:category/>
  <cp:version/>
  <cp:contentType/>
  <cp:contentStatus/>
</cp:coreProperties>
</file>